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<sst xmlns="http://schemas.openxmlformats.org/spreadsheetml/2006/main" count="70" uniqueCount="58">
  <si>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 xml:space="preserve">BRANCH: </t>
  </si>
  <si>
    <t>Economic Classification</t>
  </si>
  <si>
    <t>Compensation of Employees</t>
  </si>
  <si>
    <t>Goods and Services</t>
  </si>
  <si>
    <t>Fin Trans in Assets&amp; Liabilities</t>
  </si>
  <si>
    <t>TOTAL CURRENT</t>
  </si>
  <si>
    <t>Provincial and Local Gov</t>
  </si>
  <si>
    <t>Dept Agencies and Accounts</t>
  </si>
  <si>
    <t>Foreign Gov &amp; Internat Agencies</t>
  </si>
  <si>
    <t>Households</t>
  </si>
  <si>
    <t>TOTAL TRANSFERS</t>
  </si>
  <si>
    <t>Buildings &amp; Other Fix Struct</t>
  </si>
  <si>
    <t>Machinery and Equipmnt</t>
  </si>
  <si>
    <t>Software &amp; Other Tangible Assets</t>
  </si>
  <si>
    <t>TOTAL CAPITAL</t>
  </si>
  <si>
    <t>TOTAL</t>
  </si>
  <si>
    <t>2005/06 Financial Year</t>
  </si>
  <si>
    <t>Budget</t>
  </si>
  <si>
    <t>(Over)  / Underspend</t>
  </si>
  <si>
    <t>Projection until 31/03/2007</t>
  </si>
  <si>
    <t>Expenditure as at 31/03/2006</t>
  </si>
  <si>
    <t>Expenditure as at 31/01/2007</t>
  </si>
  <si>
    <t>% increase in budget</t>
  </si>
  <si>
    <t>2006/07 Financial Year</t>
  </si>
  <si>
    <t>2007/08 Financial year</t>
  </si>
  <si>
    <t>minus AMOUNT SURRENDERED</t>
  </si>
  <si>
    <t>SUB-TOTAL</t>
  </si>
  <si>
    <t>plus BIDS RECEIVED</t>
  </si>
  <si>
    <t>FINAL ALLOCATION</t>
  </si>
  <si>
    <t>Table reflects the current Establishment</t>
  </si>
  <si>
    <t>Post level</t>
  </si>
  <si>
    <t>Total approved establishment</t>
  </si>
  <si>
    <t>Posts filled</t>
  </si>
  <si>
    <t>Posts vacant</t>
  </si>
  <si>
    <t>Additional to establishment</t>
  </si>
  <si>
    <t>Temporary/Contract</t>
  </si>
  <si>
    <r>
      <t xml:space="preserve">Table reflects the Budget vs Expenditure Outcomes of the Branch: </t>
    </r>
    <r>
      <rPr>
        <i/>
        <sz val="11"/>
        <rFont val="Arial"/>
        <family val="2"/>
      </rPr>
      <t>SLA's</t>
    </r>
  </si>
  <si>
    <t>STATE LAW ADVISORS</t>
  </si>
  <si>
    <t>R '000</t>
  </si>
  <si>
    <t xml:space="preserve"> R '000 </t>
  </si>
  <si>
    <t>%</t>
  </si>
  <si>
    <t>Provision has been made for expenditure of R 900 000 for 'Video Conferencing' facilities under Machinery and Equipment.</t>
  </si>
  <si>
    <r>
      <t>Measurable objective:</t>
    </r>
    <r>
      <rPr>
        <sz val="10"/>
        <rFont val="Arial Narrow"/>
        <family val="2"/>
      </rPr>
      <t xml:space="preserve"> Provide and improve a legal system and legislative services to the state and the public by effectively completing instructions received.</t>
    </r>
  </si>
  <si>
    <t>Subprogramme</t>
  </si>
  <si>
    <t>Output</t>
  </si>
  <si>
    <t>Measure/Indicator</t>
  </si>
  <si>
    <t>Target</t>
  </si>
  <si>
    <t>State Law Advisors</t>
  </si>
  <si>
    <t>Legal services</t>
  </si>
  <si>
    <t>Percentage of opinions, agreements and draft legislation finalised</t>
  </si>
  <si>
    <t>90% finalised</t>
  </si>
  <si>
    <t>Reduction in private sector assistance to government departments</t>
  </si>
  <si>
    <t>Percentage decrease in requests for private sector services</t>
  </si>
  <si>
    <t>4% less requests</t>
  </si>
  <si>
    <t>The planned increases to baseline (R 6 mill. For Comp. and R 1,8 Mill. for G&amp;S) have been included in the 2007/08 budget figures</t>
  </si>
  <si>
    <t>The target to finalise 90 per cent of all opinions, agreements and draft legislation was met, with 93 per cent of instructions finalised in 2005/06. The remaining 7% reflects work received in the last month of the year.  Reliance on private sector legal advisory services by government departments was reduced by 4,3 per cent in 2005/06, against a target of 4 per cent.</t>
  </si>
  <si>
    <t>2005/06:</t>
  </si>
  <si>
    <t>During the year Legal Advisory Services was split between the State Law Advisors and a Chief Litigation Officer.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</si>
</sst>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182" fontId="0" fillId="0" borderId="4" xfId="15" applyNumberFormat="1" applyBorder="1" applyAlignment="1">
      <alignment/>
    </xf>
    <xf numFmtId="182" fontId="0" fillId="0" borderId="5" xfId="15" applyNumberFormat="1" applyBorder="1" applyAlignment="1">
      <alignment/>
    </xf>
    <xf numFmtId="182" fontId="0" fillId="0" borderId="6" xfId="15" applyNumberFormat="1" applyBorder="1" applyAlignment="1">
      <alignment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10" fontId="0" fillId="0" borderId="6" xfId="21" applyNumberFormat="1" applyBorder="1" applyAlignment="1">
      <alignment/>
    </xf>
    <xf numFmtId="0" fontId="0" fillId="0" borderId="6" xfId="0" applyBorder="1" applyAlignment="1">
      <alignment/>
    </xf>
    <xf numFmtId="0" fontId="0" fillId="7" borderId="4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0" borderId="4" xfId="0" applyBorder="1" applyAlignment="1">
      <alignment/>
    </xf>
    <xf numFmtId="0" fontId="1" fillId="8" borderId="7" xfId="0" applyFont="1" applyFill="1" applyBorder="1" applyAlignment="1">
      <alignment/>
    </xf>
    <xf numFmtId="182" fontId="0" fillId="0" borderId="8" xfId="15" applyNumberFormat="1" applyBorder="1" applyAlignment="1">
      <alignment/>
    </xf>
    <xf numFmtId="182" fontId="0" fillId="0" borderId="9" xfId="15" applyNumberFormat="1" applyBorder="1" applyAlignment="1">
      <alignment/>
    </xf>
    <xf numFmtId="182" fontId="0" fillId="0" borderId="10" xfId="15" applyNumberFormat="1" applyBorder="1" applyAlignment="1">
      <alignment/>
    </xf>
    <xf numFmtId="182" fontId="0" fillId="0" borderId="8" xfId="15" applyNumberFormat="1" applyFont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182" fontId="0" fillId="0" borderId="11" xfId="15" applyNumberFormat="1" applyBorder="1" applyAlignment="1">
      <alignment/>
    </xf>
    <xf numFmtId="182" fontId="0" fillId="0" borderId="12" xfId="15" applyNumberFormat="1" applyBorder="1" applyAlignment="1">
      <alignment/>
    </xf>
    <xf numFmtId="182" fontId="0" fillId="0" borderId="13" xfId="15" applyNumberFormat="1" applyBorder="1" applyAlignment="1">
      <alignment/>
    </xf>
    <xf numFmtId="0" fontId="1" fillId="5" borderId="14" xfId="0" applyFont="1" applyFill="1" applyBorder="1" applyAlignment="1">
      <alignment/>
    </xf>
    <xf numFmtId="182" fontId="0" fillId="0" borderId="15" xfId="15" applyNumberFormat="1" applyBorder="1" applyAlignment="1">
      <alignment/>
    </xf>
    <xf numFmtId="182" fontId="0" fillId="0" borderId="16" xfId="15" applyNumberFormat="1" applyBorder="1" applyAlignment="1">
      <alignment/>
    </xf>
    <xf numFmtId="182" fontId="0" fillId="0" borderId="17" xfId="15" applyNumberFormat="1" applyBorder="1" applyAlignment="1">
      <alignment/>
    </xf>
    <xf numFmtId="10" fontId="0" fillId="0" borderId="10" xfId="21" applyNumberFormat="1" applyBorder="1" applyAlignment="1">
      <alignment/>
    </xf>
    <xf numFmtId="10" fontId="0" fillId="0" borderId="13" xfId="21" applyNumberFormat="1" applyBorder="1" applyAlignment="1">
      <alignment/>
    </xf>
    <xf numFmtId="10" fontId="0" fillId="0" borderId="17" xfId="21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0" fillId="0" borderId="20" xfId="0" applyFill="1" applyBorder="1" applyAlignment="1">
      <alignment/>
    </xf>
    <xf numFmtId="0" fontId="9" fillId="0" borderId="1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0" fillId="0" borderId="0" xfId="0" applyAlignment="1">
      <alignment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9" fillId="0" borderId="19" xfId="0" applyFont="1" applyBorder="1" applyAlignment="1">
      <alignment vertical="top" wrapText="1"/>
    </xf>
    <xf numFmtId="0" fontId="0" fillId="0" borderId="18" xfId="0" applyBorder="1" applyAlignment="1">
      <alignment/>
    </xf>
    <xf numFmtId="0" fontId="7" fillId="0" borderId="28" xfId="0" applyFont="1" applyBorder="1" applyAlignment="1">
      <alignment horizontal="justify"/>
    </xf>
    <xf numFmtId="0" fontId="0" fillId="0" borderId="28" xfId="0" applyBorder="1" applyAlignment="1">
      <alignment/>
    </xf>
    <xf numFmtId="0" fontId="8" fillId="0" borderId="29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8" fillId="0" borderId="22" xfId="0" applyFont="1" applyBorder="1" applyAlignment="1">
      <alignment vertical="top" wrapText="1"/>
    </xf>
    <xf numFmtId="0" fontId="0" fillId="0" borderId="2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4.00390625" style="0" customWidth="1"/>
    <col min="3" max="4" width="11.57421875" style="0" customWidth="1"/>
    <col min="5" max="5" width="13.28125" style="0" customWidth="1"/>
    <col min="6" max="7" width="11.57421875" style="0" customWidth="1"/>
    <col min="8" max="8" width="11.00390625" style="0" customWidth="1"/>
    <col min="9" max="9" width="9.28125" style="0" bestFit="1" customWidth="1"/>
    <col min="10" max="10" width="9.421875" style="0" bestFit="1" customWidth="1"/>
    <col min="11" max="11" width="10.57421875" style="0" customWidth="1"/>
  </cols>
  <sheetData>
    <row r="2" spans="1:2" ht="15">
      <c r="A2" s="1" t="s">
        <v>0</v>
      </c>
      <c r="B2" s="50" t="s">
        <v>37</v>
      </c>
    </row>
    <row r="3" ht="5.25" customHeight="1">
      <c r="A3" s="1"/>
    </row>
    <row r="4" ht="15">
      <c r="A4" s="1" t="s">
        <v>36</v>
      </c>
    </row>
    <row r="5" ht="5.25" customHeight="1" thickBot="1">
      <c r="A5" s="1"/>
    </row>
    <row r="6" spans="1:11" ht="12.75">
      <c r="A6" s="2"/>
      <c r="B6" s="73" t="s">
        <v>16</v>
      </c>
      <c r="C6" s="74"/>
      <c r="D6" s="75"/>
      <c r="E6" s="76" t="s">
        <v>23</v>
      </c>
      <c r="F6" s="77"/>
      <c r="G6" s="77"/>
      <c r="H6" s="77"/>
      <c r="I6" s="78"/>
      <c r="J6" s="79" t="s">
        <v>24</v>
      </c>
      <c r="K6" s="80"/>
    </row>
    <row r="7" spans="1:11" ht="38.25">
      <c r="A7" s="3"/>
      <c r="B7" s="8" t="s">
        <v>17</v>
      </c>
      <c r="C7" s="9" t="s">
        <v>20</v>
      </c>
      <c r="D7" s="10" t="s">
        <v>18</v>
      </c>
      <c r="E7" s="14" t="s">
        <v>17</v>
      </c>
      <c r="F7" s="15" t="s">
        <v>21</v>
      </c>
      <c r="G7" s="15" t="s">
        <v>19</v>
      </c>
      <c r="H7" s="15" t="s">
        <v>18</v>
      </c>
      <c r="I7" s="16" t="s">
        <v>22</v>
      </c>
      <c r="J7" s="19" t="s">
        <v>17</v>
      </c>
      <c r="K7" s="20" t="s">
        <v>22</v>
      </c>
    </row>
    <row r="8" spans="1:11" ht="12.75">
      <c r="A8" s="3" t="s">
        <v>1</v>
      </c>
      <c r="B8" s="11" t="s">
        <v>38</v>
      </c>
      <c r="C8" s="12" t="s">
        <v>39</v>
      </c>
      <c r="D8" s="13" t="s">
        <v>39</v>
      </c>
      <c r="E8" s="11" t="s">
        <v>39</v>
      </c>
      <c r="F8" s="12" t="s">
        <v>39</v>
      </c>
      <c r="G8" s="12" t="s">
        <v>39</v>
      </c>
      <c r="H8" s="12" t="s">
        <v>39</v>
      </c>
      <c r="I8" s="17" t="s">
        <v>40</v>
      </c>
      <c r="J8" s="21" t="s">
        <v>38</v>
      </c>
      <c r="K8" s="18" t="s">
        <v>40</v>
      </c>
    </row>
    <row r="9" spans="1:11" ht="6" customHeight="1">
      <c r="A9" s="3"/>
      <c r="B9" s="11"/>
      <c r="C9" s="12"/>
      <c r="D9" s="13"/>
      <c r="E9" s="11"/>
      <c r="F9" s="12"/>
      <c r="G9" s="12"/>
      <c r="H9" s="12"/>
      <c r="I9" s="18"/>
      <c r="J9" s="21"/>
      <c r="K9" s="18"/>
    </row>
    <row r="10" spans="1:11" ht="12.75">
      <c r="A10" s="4" t="s">
        <v>2</v>
      </c>
      <c r="B10" s="11">
        <v>16019</v>
      </c>
      <c r="C10" s="12">
        <v>15503</v>
      </c>
      <c r="D10" s="13">
        <f>+B10-C10</f>
        <v>516</v>
      </c>
      <c r="E10" s="11">
        <v>18089</v>
      </c>
      <c r="F10" s="12">
        <v>13923</v>
      </c>
      <c r="G10" s="12">
        <v>2797</v>
      </c>
      <c r="H10" s="12">
        <f>E10-(F10+G10)</f>
        <v>1369</v>
      </c>
      <c r="I10" s="17">
        <f aca="true" t="shared" si="0" ref="I10:I27">(E10-B10)/B10</f>
        <v>0.12922154941007555</v>
      </c>
      <c r="J10" s="11">
        <f>20666+6000</f>
        <v>26666</v>
      </c>
      <c r="K10" s="17">
        <f>(J10-E10)/E10</f>
        <v>0.4741555641550113</v>
      </c>
    </row>
    <row r="11" spans="1:11" ht="12.75">
      <c r="A11" s="4" t="s">
        <v>3</v>
      </c>
      <c r="B11" s="11">
        <v>2449</v>
      </c>
      <c r="C11" s="12">
        <v>1982</v>
      </c>
      <c r="D11" s="13">
        <f aca="true" t="shared" si="1" ref="D11:D21">+B11-C11</f>
        <v>467</v>
      </c>
      <c r="E11" s="11">
        <v>3448</v>
      </c>
      <c r="F11" s="12">
        <v>1020</v>
      </c>
      <c r="G11" s="12">
        <v>304</v>
      </c>
      <c r="H11" s="12">
        <f>E11-(F11+G11)</f>
        <v>2124</v>
      </c>
      <c r="I11" s="17">
        <f t="shared" si="0"/>
        <v>0.4079216006533279</v>
      </c>
      <c r="J11" s="11">
        <f>1887+1800</f>
        <v>3687</v>
      </c>
      <c r="K11" s="17">
        <f aca="true" t="shared" si="2" ref="K11:K27">(J11-E11)/E11</f>
        <v>0.06931554524361949</v>
      </c>
    </row>
    <row r="12" spans="1:11" ht="12.75">
      <c r="A12" s="4" t="s">
        <v>4</v>
      </c>
      <c r="B12" s="11"/>
      <c r="C12" s="12"/>
      <c r="D12" s="13">
        <f t="shared" si="1"/>
        <v>0</v>
      </c>
      <c r="E12" s="11"/>
      <c r="F12" s="12"/>
      <c r="G12" s="12"/>
      <c r="H12" s="12">
        <f>E12-(F12+G12)</f>
        <v>0</v>
      </c>
      <c r="I12" s="17" t="e">
        <f t="shared" si="0"/>
        <v>#DIV/0!</v>
      </c>
      <c r="J12" s="11"/>
      <c r="K12" s="17" t="e">
        <f t="shared" si="2"/>
        <v>#DIV/0!</v>
      </c>
    </row>
    <row r="13" spans="1:11" ht="12.75">
      <c r="A13" s="22" t="s">
        <v>5</v>
      </c>
      <c r="B13" s="23">
        <f>SUM(B10:B12)</f>
        <v>18468</v>
      </c>
      <c r="C13" s="24">
        <f aca="true" t="shared" si="3" ref="C13:H13">SUM(C10:C12)</f>
        <v>17485</v>
      </c>
      <c r="D13" s="25">
        <f t="shared" si="3"/>
        <v>983</v>
      </c>
      <c r="E13" s="23">
        <f t="shared" si="3"/>
        <v>21537</v>
      </c>
      <c r="F13" s="24">
        <f t="shared" si="3"/>
        <v>14943</v>
      </c>
      <c r="G13" s="24">
        <f t="shared" si="3"/>
        <v>3101</v>
      </c>
      <c r="H13" s="24">
        <f t="shared" si="3"/>
        <v>3493</v>
      </c>
      <c r="I13" s="36">
        <f t="shared" si="0"/>
        <v>0.16617933723196882</v>
      </c>
      <c r="J13" s="26">
        <f>SUM(J10:J12)</f>
        <v>30353</v>
      </c>
      <c r="K13" s="36">
        <f t="shared" si="2"/>
        <v>0.40934206249709804</v>
      </c>
    </row>
    <row r="14" spans="1:11" ht="12.75">
      <c r="A14" s="5" t="s">
        <v>6</v>
      </c>
      <c r="B14" s="11">
        <v>37</v>
      </c>
      <c r="C14" s="12">
        <v>47</v>
      </c>
      <c r="D14" s="13">
        <f t="shared" si="1"/>
        <v>-10</v>
      </c>
      <c r="E14" s="11">
        <v>14</v>
      </c>
      <c r="F14" s="12">
        <v>14</v>
      </c>
      <c r="G14" s="12"/>
      <c r="H14" s="12">
        <f>E14-(F14+G14)</f>
        <v>0</v>
      </c>
      <c r="I14" s="17">
        <f t="shared" si="0"/>
        <v>-0.6216216216216216</v>
      </c>
      <c r="J14" s="11"/>
      <c r="K14" s="17">
        <f t="shared" si="2"/>
        <v>-1</v>
      </c>
    </row>
    <row r="15" spans="1:11" ht="12.75">
      <c r="A15" s="5" t="s">
        <v>7</v>
      </c>
      <c r="B15" s="11"/>
      <c r="C15" s="12"/>
      <c r="D15" s="13">
        <f t="shared" si="1"/>
        <v>0</v>
      </c>
      <c r="E15" s="11"/>
      <c r="F15" s="12"/>
      <c r="G15" s="12"/>
      <c r="H15" s="12">
        <f>E15-(F15+G15)</f>
        <v>0</v>
      </c>
      <c r="I15" s="17" t="e">
        <f t="shared" si="0"/>
        <v>#DIV/0!</v>
      </c>
      <c r="J15" s="11"/>
      <c r="K15" s="17" t="e">
        <f t="shared" si="2"/>
        <v>#DIV/0!</v>
      </c>
    </row>
    <row r="16" spans="1:11" ht="12.75">
      <c r="A16" s="5" t="s">
        <v>8</v>
      </c>
      <c r="B16" s="11"/>
      <c r="C16" s="12"/>
      <c r="D16" s="13">
        <f t="shared" si="1"/>
        <v>0</v>
      </c>
      <c r="E16" s="11"/>
      <c r="F16" s="12"/>
      <c r="G16" s="12"/>
      <c r="H16" s="12">
        <f>E16-(F16+G16)</f>
        <v>0</v>
      </c>
      <c r="I16" s="17" t="e">
        <f t="shared" si="0"/>
        <v>#DIV/0!</v>
      </c>
      <c r="J16" s="11"/>
      <c r="K16" s="17" t="e">
        <f t="shared" si="2"/>
        <v>#DIV/0!</v>
      </c>
    </row>
    <row r="17" spans="1:11" ht="12.75">
      <c r="A17" s="5" t="s">
        <v>9</v>
      </c>
      <c r="B17" s="11"/>
      <c r="C17" s="12"/>
      <c r="D17" s="13">
        <f t="shared" si="1"/>
        <v>0</v>
      </c>
      <c r="E17" s="11"/>
      <c r="F17" s="12"/>
      <c r="G17" s="12"/>
      <c r="H17" s="12">
        <f>E17-(F17+G17)</f>
        <v>0</v>
      </c>
      <c r="I17" s="17" t="e">
        <f t="shared" si="0"/>
        <v>#DIV/0!</v>
      </c>
      <c r="J17" s="11"/>
      <c r="K17" s="17" t="e">
        <f t="shared" si="2"/>
        <v>#DIV/0!</v>
      </c>
    </row>
    <row r="18" spans="1:11" ht="12.75">
      <c r="A18" s="27" t="s">
        <v>10</v>
      </c>
      <c r="B18" s="23">
        <f aca="true" t="shared" si="4" ref="B18:H18">SUM(B14:B17)</f>
        <v>37</v>
      </c>
      <c r="C18" s="24">
        <f t="shared" si="4"/>
        <v>47</v>
      </c>
      <c r="D18" s="25">
        <f t="shared" si="4"/>
        <v>-10</v>
      </c>
      <c r="E18" s="23">
        <f t="shared" si="4"/>
        <v>14</v>
      </c>
      <c r="F18" s="24">
        <f t="shared" si="4"/>
        <v>14</v>
      </c>
      <c r="G18" s="24">
        <f t="shared" si="4"/>
        <v>0</v>
      </c>
      <c r="H18" s="24">
        <f t="shared" si="4"/>
        <v>0</v>
      </c>
      <c r="I18" s="36">
        <f t="shared" si="0"/>
        <v>-0.6216216216216216</v>
      </c>
      <c r="J18" s="26">
        <f>SUM(J14:J17)</f>
        <v>0</v>
      </c>
      <c r="K18" s="36">
        <f t="shared" si="2"/>
        <v>-1</v>
      </c>
    </row>
    <row r="19" spans="1:11" ht="12.75">
      <c r="A19" s="6" t="s">
        <v>11</v>
      </c>
      <c r="B19" s="11"/>
      <c r="C19" s="12"/>
      <c r="D19" s="13">
        <f t="shared" si="1"/>
        <v>0</v>
      </c>
      <c r="E19" s="11"/>
      <c r="F19" s="12"/>
      <c r="G19" s="12"/>
      <c r="H19" s="12">
        <f>E19-(F19+G19)</f>
        <v>0</v>
      </c>
      <c r="I19" s="17" t="e">
        <f t="shared" si="0"/>
        <v>#DIV/0!</v>
      </c>
      <c r="J19" s="11"/>
      <c r="K19" s="17" t="e">
        <f t="shared" si="2"/>
        <v>#DIV/0!</v>
      </c>
    </row>
    <row r="20" spans="1:11" ht="12.75">
      <c r="A20" s="6" t="s">
        <v>12</v>
      </c>
      <c r="B20" s="11">
        <v>670</v>
      </c>
      <c r="C20" s="12">
        <v>98</v>
      </c>
      <c r="D20" s="13">
        <f t="shared" si="1"/>
        <v>572</v>
      </c>
      <c r="E20" s="11">
        <v>398</v>
      </c>
      <c r="F20" s="12"/>
      <c r="G20" s="12">
        <v>1200</v>
      </c>
      <c r="H20" s="12">
        <f>E20-(F20+G20)</f>
        <v>-802</v>
      </c>
      <c r="I20" s="17">
        <f t="shared" si="0"/>
        <v>-0.4059701492537313</v>
      </c>
      <c r="J20" s="11">
        <v>450</v>
      </c>
      <c r="K20" s="17">
        <f t="shared" si="2"/>
        <v>0.1306532663316583</v>
      </c>
    </row>
    <row r="21" spans="1:11" ht="12.75">
      <c r="A21" s="6" t="s">
        <v>13</v>
      </c>
      <c r="B21" s="11"/>
      <c r="C21" s="12">
        <v>35</v>
      </c>
      <c r="D21" s="13">
        <f t="shared" si="1"/>
        <v>-35</v>
      </c>
      <c r="E21" s="11"/>
      <c r="F21" s="12"/>
      <c r="G21" s="12"/>
      <c r="H21" s="12">
        <f>E21-(F21+G21)</f>
        <v>0</v>
      </c>
      <c r="I21" s="17" t="e">
        <f t="shared" si="0"/>
        <v>#DIV/0!</v>
      </c>
      <c r="J21" s="11"/>
      <c r="K21" s="17" t="e">
        <f t="shared" si="2"/>
        <v>#DIV/0!</v>
      </c>
    </row>
    <row r="22" spans="1:11" ht="12.75">
      <c r="A22" s="28" t="s">
        <v>14</v>
      </c>
      <c r="B22" s="23">
        <f>SUM(B19:B21)</f>
        <v>670</v>
      </c>
      <c r="C22" s="24">
        <f aca="true" t="shared" si="5" ref="C22:H22">SUM(C19:C21)</f>
        <v>133</v>
      </c>
      <c r="D22" s="25">
        <f t="shared" si="5"/>
        <v>537</v>
      </c>
      <c r="E22" s="23">
        <f t="shared" si="5"/>
        <v>398</v>
      </c>
      <c r="F22" s="24">
        <f t="shared" si="5"/>
        <v>0</v>
      </c>
      <c r="G22" s="24">
        <f t="shared" si="5"/>
        <v>1200</v>
      </c>
      <c r="H22" s="24">
        <f t="shared" si="5"/>
        <v>-802</v>
      </c>
      <c r="I22" s="36">
        <f t="shared" si="0"/>
        <v>-0.4059701492537313</v>
      </c>
      <c r="J22" s="26">
        <f>SUM(J19:J21)</f>
        <v>450</v>
      </c>
      <c r="K22" s="36">
        <f t="shared" si="2"/>
        <v>0.1306532663316583</v>
      </c>
    </row>
    <row r="23" spans="1:11" ht="13.5" thickBot="1">
      <c r="A23" s="7" t="s">
        <v>15</v>
      </c>
      <c r="B23" s="29">
        <f>SUM(B22,B18,B13)</f>
        <v>19175</v>
      </c>
      <c r="C23" s="30">
        <f aca="true" t="shared" si="6" ref="C23:H23">SUM(C22,C18,C13)</f>
        <v>17665</v>
      </c>
      <c r="D23" s="31">
        <f t="shared" si="6"/>
        <v>1510</v>
      </c>
      <c r="E23" s="29">
        <f t="shared" si="6"/>
        <v>21949</v>
      </c>
      <c r="F23" s="30">
        <f t="shared" si="6"/>
        <v>14957</v>
      </c>
      <c r="G23" s="30">
        <f t="shared" si="6"/>
        <v>4301</v>
      </c>
      <c r="H23" s="30">
        <f t="shared" si="6"/>
        <v>2691</v>
      </c>
      <c r="I23" s="37">
        <f t="shared" si="0"/>
        <v>0.14466753585397654</v>
      </c>
      <c r="J23" s="29">
        <f>SUM(J22,J18,J13)</f>
        <v>30803</v>
      </c>
      <c r="K23" s="37">
        <f t="shared" si="2"/>
        <v>0.4033896760672468</v>
      </c>
    </row>
    <row r="24" spans="1:11" ht="13.5" thickBot="1">
      <c r="A24" s="32" t="s">
        <v>25</v>
      </c>
      <c r="B24" s="33"/>
      <c r="C24" s="34"/>
      <c r="D24" s="35">
        <f>+B24-C24</f>
        <v>0</v>
      </c>
      <c r="E24" s="33"/>
      <c r="F24" s="34"/>
      <c r="G24" s="34"/>
      <c r="H24" s="34">
        <f>E24-(F24+G24)</f>
        <v>0</v>
      </c>
      <c r="I24" s="38"/>
      <c r="J24" s="33"/>
      <c r="K24" s="38"/>
    </row>
    <row r="25" spans="1:11" ht="13.5" thickBot="1">
      <c r="A25" s="32" t="s">
        <v>26</v>
      </c>
      <c r="B25" s="33">
        <f>+B23-B24</f>
        <v>19175</v>
      </c>
      <c r="C25" s="34">
        <f aca="true" t="shared" si="7" ref="C25:H25">+C23-C24</f>
        <v>17665</v>
      </c>
      <c r="D25" s="35">
        <f t="shared" si="7"/>
        <v>1510</v>
      </c>
      <c r="E25" s="33">
        <f t="shared" si="7"/>
        <v>21949</v>
      </c>
      <c r="F25" s="34">
        <f t="shared" si="7"/>
        <v>14957</v>
      </c>
      <c r="G25" s="34">
        <f t="shared" si="7"/>
        <v>4301</v>
      </c>
      <c r="H25" s="34">
        <f t="shared" si="7"/>
        <v>2691</v>
      </c>
      <c r="I25" s="38">
        <f t="shared" si="0"/>
        <v>0.14466753585397654</v>
      </c>
      <c r="J25" s="33">
        <f>+J23-J24</f>
        <v>30803</v>
      </c>
      <c r="K25" s="38">
        <f t="shared" si="2"/>
        <v>0.4033896760672468</v>
      </c>
    </row>
    <row r="26" spans="1:11" ht="13.5" thickBot="1">
      <c r="A26" s="32" t="s">
        <v>27</v>
      </c>
      <c r="B26" s="33"/>
      <c r="C26" s="34"/>
      <c r="D26" s="35">
        <f>+B26-C26</f>
        <v>0</v>
      </c>
      <c r="E26" s="33"/>
      <c r="F26" s="34"/>
      <c r="G26" s="34"/>
      <c r="H26" s="34">
        <f>E26-(F26+G26)</f>
        <v>0</v>
      </c>
      <c r="I26" s="38"/>
      <c r="J26" s="33"/>
      <c r="K26" s="38"/>
    </row>
    <row r="27" spans="1:11" ht="13.5" thickBot="1">
      <c r="A27" s="32" t="s">
        <v>28</v>
      </c>
      <c r="B27" s="33">
        <f>+B26+B25</f>
        <v>19175</v>
      </c>
      <c r="C27" s="34">
        <f aca="true" t="shared" si="8" ref="C27:H27">+C26+C25</f>
        <v>17665</v>
      </c>
      <c r="D27" s="35">
        <f t="shared" si="8"/>
        <v>1510</v>
      </c>
      <c r="E27" s="33">
        <f t="shared" si="8"/>
        <v>21949</v>
      </c>
      <c r="F27" s="34">
        <f t="shared" si="8"/>
        <v>14957</v>
      </c>
      <c r="G27" s="34">
        <f t="shared" si="8"/>
        <v>4301</v>
      </c>
      <c r="H27" s="34">
        <f t="shared" si="8"/>
        <v>2691</v>
      </c>
      <c r="I27" s="38">
        <f t="shared" si="0"/>
        <v>0.14466753585397654</v>
      </c>
      <c r="J27" s="33">
        <f>+J26+J25</f>
        <v>30803</v>
      </c>
      <c r="K27" s="38">
        <f t="shared" si="2"/>
        <v>0.4033896760672468</v>
      </c>
    </row>
    <row r="29" s="60" customFormat="1" ht="12.75">
      <c r="A29" s="41" t="s">
        <v>57</v>
      </c>
    </row>
    <row r="30" s="40" customFormat="1" ht="12.75">
      <c r="A30" s="41" t="s">
        <v>41</v>
      </c>
    </row>
    <row r="31" s="51" customFormat="1" ht="12.75">
      <c r="A31" s="41" t="s">
        <v>54</v>
      </c>
    </row>
    <row r="32" s="51" customFormat="1" ht="12.75">
      <c r="A32" s="41"/>
    </row>
    <row r="33" s="51" customFormat="1" ht="12.75">
      <c r="A33" s="41"/>
    </row>
    <row r="34" s="51" customFormat="1" ht="12.75">
      <c r="A34" s="39" t="s">
        <v>56</v>
      </c>
    </row>
    <row r="35" spans="1:11" s="51" customFormat="1" ht="42.75" customHeight="1">
      <c r="A35" s="71" t="s">
        <v>55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="40" customFormat="1" ht="12.75"/>
    <row r="37" spans="1:7" s="40" customFormat="1" ht="13.5" thickBot="1">
      <c r="A37" s="83" t="s">
        <v>42</v>
      </c>
      <c r="B37" s="84"/>
      <c r="C37" s="84"/>
      <c r="D37" s="84"/>
      <c r="E37" s="84"/>
      <c r="F37" s="84"/>
      <c r="G37" s="84"/>
    </row>
    <row r="38" spans="1:7" s="40" customFormat="1" ht="13.5" customHeight="1" thickBot="1">
      <c r="A38" s="52" t="s">
        <v>43</v>
      </c>
      <c r="B38" s="53" t="s">
        <v>44</v>
      </c>
      <c r="C38" s="54"/>
      <c r="D38" s="81" t="s">
        <v>45</v>
      </c>
      <c r="E38" s="82"/>
      <c r="F38" s="54"/>
      <c r="G38" s="55" t="s">
        <v>46</v>
      </c>
    </row>
    <row r="39" spans="1:7" s="40" customFormat="1" ht="12.75" customHeight="1">
      <c r="A39" s="85" t="s">
        <v>47</v>
      </c>
      <c r="B39" s="87" t="s">
        <v>48</v>
      </c>
      <c r="C39" s="89"/>
      <c r="D39" s="87" t="s">
        <v>49</v>
      </c>
      <c r="E39" s="88"/>
      <c r="F39" s="89"/>
      <c r="G39" s="56" t="s">
        <v>50</v>
      </c>
    </row>
    <row r="40" spans="1:7" s="40" customFormat="1" ht="30.75" customHeight="1" thickBot="1">
      <c r="A40" s="86"/>
      <c r="B40" s="90" t="s">
        <v>51</v>
      </c>
      <c r="C40" s="91"/>
      <c r="D40" s="90" t="s">
        <v>52</v>
      </c>
      <c r="E40" s="84"/>
      <c r="F40" s="91"/>
      <c r="G40" s="57" t="s">
        <v>53</v>
      </c>
    </row>
    <row r="41" spans="1:7" s="40" customFormat="1" ht="30.75" customHeight="1">
      <c r="A41" s="58"/>
      <c r="B41" s="58"/>
      <c r="C41" s="59"/>
      <c r="D41" s="58"/>
      <c r="E41" s="59"/>
      <c r="F41" s="59"/>
      <c r="G41" s="58"/>
    </row>
    <row r="42" s="40" customFormat="1" ht="15">
      <c r="A42" s="42" t="s">
        <v>29</v>
      </c>
    </row>
    <row r="43" s="40" customFormat="1" ht="13.5" thickBot="1"/>
    <row r="44" spans="1:6" s="40" customFormat="1" ht="41.25" customHeight="1" thickBot="1">
      <c r="A44" s="49" t="s">
        <v>30</v>
      </c>
      <c r="B44" s="67" t="s">
        <v>31</v>
      </c>
      <c r="C44" s="67" t="s">
        <v>32</v>
      </c>
      <c r="D44" s="67" t="s">
        <v>33</v>
      </c>
      <c r="E44" s="46" t="s">
        <v>34</v>
      </c>
      <c r="F44" s="46" t="s">
        <v>35</v>
      </c>
    </row>
    <row r="45" spans="1:6" s="40" customFormat="1" ht="12.75">
      <c r="A45" s="61"/>
      <c r="B45" s="69"/>
      <c r="C45" s="69"/>
      <c r="D45" s="69"/>
      <c r="E45" s="64"/>
      <c r="F45" s="43"/>
    </row>
    <row r="46" spans="1:6" s="40" customFormat="1" ht="12.75">
      <c r="A46" s="61">
        <v>15</v>
      </c>
      <c r="B46" s="70">
        <v>1</v>
      </c>
      <c r="C46" s="70">
        <v>1</v>
      </c>
      <c r="D46" s="70">
        <f aca="true" t="shared" si="9" ref="D46:D58">B46-C46</f>
        <v>0</v>
      </c>
      <c r="E46" s="64"/>
      <c r="F46" s="43"/>
    </row>
    <row r="47" spans="1:6" ht="12.75">
      <c r="A47" s="61">
        <v>14</v>
      </c>
      <c r="B47" s="70">
        <v>4</v>
      </c>
      <c r="C47" s="70">
        <v>1</v>
      </c>
      <c r="D47" s="70">
        <f t="shared" si="9"/>
        <v>3</v>
      </c>
      <c r="E47" s="65"/>
      <c r="F47" s="44"/>
    </row>
    <row r="48" spans="1:6" ht="12.75">
      <c r="A48" s="62">
        <v>13</v>
      </c>
      <c r="B48" s="70">
        <v>14</v>
      </c>
      <c r="C48" s="70">
        <v>11</v>
      </c>
      <c r="D48" s="70">
        <f t="shared" si="9"/>
        <v>3</v>
      </c>
      <c r="E48" s="65"/>
      <c r="F48" s="44"/>
    </row>
    <row r="49" spans="1:6" ht="12.75">
      <c r="A49" s="62">
        <v>12</v>
      </c>
      <c r="B49" s="70">
        <v>20</v>
      </c>
      <c r="C49" s="70">
        <v>19</v>
      </c>
      <c r="D49" s="70">
        <f t="shared" si="9"/>
        <v>1</v>
      </c>
      <c r="E49" s="65"/>
      <c r="F49" s="44"/>
    </row>
    <row r="50" spans="1:6" ht="12.75">
      <c r="A50" s="61">
        <v>11</v>
      </c>
      <c r="B50" s="70"/>
      <c r="C50" s="70"/>
      <c r="D50" s="70">
        <f t="shared" si="9"/>
        <v>0</v>
      </c>
      <c r="E50" s="65"/>
      <c r="F50" s="44"/>
    </row>
    <row r="51" spans="1:6" ht="12.75">
      <c r="A51" s="62">
        <v>10</v>
      </c>
      <c r="B51" s="70">
        <v>1</v>
      </c>
      <c r="C51" s="70">
        <v>1</v>
      </c>
      <c r="D51" s="70">
        <f t="shared" si="9"/>
        <v>0</v>
      </c>
      <c r="E51" s="65"/>
      <c r="F51" s="44"/>
    </row>
    <row r="52" spans="1:6" ht="12.75">
      <c r="A52" s="62">
        <v>9</v>
      </c>
      <c r="B52" s="70">
        <v>1</v>
      </c>
      <c r="C52" s="70">
        <v>1</v>
      </c>
      <c r="D52" s="70">
        <f t="shared" si="9"/>
        <v>0</v>
      </c>
      <c r="E52" s="65"/>
      <c r="F52" s="44"/>
    </row>
    <row r="53" spans="1:6" ht="12.75">
      <c r="A53" s="61">
        <v>8</v>
      </c>
      <c r="B53" s="70">
        <v>3</v>
      </c>
      <c r="C53" s="70">
        <v>3</v>
      </c>
      <c r="D53" s="70">
        <f t="shared" si="9"/>
        <v>0</v>
      </c>
      <c r="E53" s="65"/>
      <c r="F53" s="44"/>
    </row>
    <row r="54" spans="1:6" ht="12.75">
      <c r="A54" s="62">
        <v>7</v>
      </c>
      <c r="B54" s="70"/>
      <c r="C54" s="70"/>
      <c r="D54" s="70">
        <f t="shared" si="9"/>
        <v>0</v>
      </c>
      <c r="E54" s="65"/>
      <c r="F54" s="44"/>
    </row>
    <row r="55" spans="1:6" ht="12.75">
      <c r="A55" s="62">
        <v>6</v>
      </c>
      <c r="B55" s="70">
        <v>1</v>
      </c>
      <c r="C55" s="70">
        <v>1</v>
      </c>
      <c r="D55" s="70">
        <f t="shared" si="9"/>
        <v>0</v>
      </c>
      <c r="E55" s="65"/>
      <c r="F55" s="44"/>
    </row>
    <row r="56" spans="1:6" ht="12.75">
      <c r="A56" s="61">
        <v>5</v>
      </c>
      <c r="B56" s="70"/>
      <c r="C56" s="70"/>
      <c r="D56" s="70">
        <f t="shared" si="9"/>
        <v>0</v>
      </c>
      <c r="E56" s="65"/>
      <c r="F56" s="44"/>
    </row>
    <row r="57" spans="1:6" ht="12.75">
      <c r="A57" s="62">
        <v>4</v>
      </c>
      <c r="B57" s="70">
        <v>2</v>
      </c>
      <c r="C57" s="70"/>
      <c r="D57" s="70">
        <f t="shared" si="9"/>
        <v>2</v>
      </c>
      <c r="E57" s="65"/>
      <c r="F57" s="44"/>
    </row>
    <row r="58" spans="1:6" ht="12.75">
      <c r="A58" s="62">
        <v>3</v>
      </c>
      <c r="B58" s="70">
        <v>1</v>
      </c>
      <c r="C58" s="70">
        <v>1</v>
      </c>
      <c r="D58" s="70">
        <f t="shared" si="9"/>
        <v>0</v>
      </c>
      <c r="E58" s="65"/>
      <c r="F58" s="44"/>
    </row>
    <row r="59" spans="1:6" ht="12.75">
      <c r="A59" s="61">
        <v>2</v>
      </c>
      <c r="B59" s="44"/>
      <c r="C59" s="44"/>
      <c r="D59" s="44"/>
      <c r="E59" s="65"/>
      <c r="F59" s="44"/>
    </row>
    <row r="60" spans="1:6" ht="12.75">
      <c r="A60" s="62">
        <v>1</v>
      </c>
      <c r="B60" s="44"/>
      <c r="C60" s="44"/>
      <c r="D60" s="44"/>
      <c r="E60" s="65"/>
      <c r="F60" s="44"/>
    </row>
    <row r="61" spans="1:6" ht="13.5" thickBot="1">
      <c r="A61" s="63"/>
      <c r="B61" s="45"/>
      <c r="C61" s="45"/>
      <c r="D61" s="45"/>
      <c r="E61" s="66"/>
      <c r="F61" s="45"/>
    </row>
    <row r="62" spans="1:6" ht="13.5" thickBot="1">
      <c r="A62" s="48" t="s">
        <v>15</v>
      </c>
      <c r="B62" s="68">
        <f>SUM(B46:B61)</f>
        <v>48</v>
      </c>
      <c r="C62" s="68">
        <f>SUM(C46:C61)</f>
        <v>39</v>
      </c>
      <c r="D62" s="68">
        <f>SUM(D46:D61)</f>
        <v>9</v>
      </c>
      <c r="E62" s="47"/>
      <c r="F62" s="47"/>
    </row>
  </sheetData>
  <mergeCells count="11">
    <mergeCell ref="D38:E38"/>
    <mergeCell ref="A37:G37"/>
    <mergeCell ref="A39:A40"/>
    <mergeCell ref="D39:F39"/>
    <mergeCell ref="D40:F40"/>
    <mergeCell ref="B40:C40"/>
    <mergeCell ref="B39:C39"/>
    <mergeCell ref="A35:K35"/>
    <mergeCell ref="B6:D6"/>
    <mergeCell ref="E6:I6"/>
    <mergeCell ref="J6:K6"/>
  </mergeCells>
  <printOptions/>
  <pageMargins left="0.75" right="0.75" top="0.61" bottom="0.57" header="0.5" footer="0.5"/>
  <pageSetup horizontalDpi="300" verticalDpi="300" orientation="landscape" paperSize="9" scale="89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</dc:creator>
  <cp:keywords/>
  <dc:description/>
  <cp:lastModifiedBy>PC 10</cp:lastModifiedBy>
  <cp:lastPrinted>2007-02-21T08:58:53Z</cp:lastPrinted>
  <dcterms:created xsi:type="dcterms:W3CDTF">2007-02-20T12:41:13Z</dcterms:created>
  <dcterms:modified xsi:type="dcterms:W3CDTF">2007-03-19T07:57:05Z</dcterms:modified>
  <cp:category/>
  <cp:version/>
  <cp:contentType/>
  <cp:contentStatus/>
</cp:coreProperties>
</file>