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7815" firstSheet="2" activeTab="2"/>
  </bookViews>
  <sheets>
    <sheet name="pcBookData" sheetId="1" state="veryHidden" r:id="rId1"/>
    <sheet name="pcQueryData" sheetId="2" state="veryHidden" r:id="rId2"/>
    <sheet name="Budget" sheetId="3" r:id="rId3"/>
    <sheet name="Sheet2" sheetId="4" r:id="rId4"/>
    <sheet name="Sheet3" sheetId="5" r:id="rId5"/>
  </sheets>
  <externalReferences>
    <externalReference r:id="rId8"/>
  </externalReferences>
  <definedNames>
    <definedName name="_Measure_Set_for_PROFIT_LOSS" hidden="1">'[1]pcQueryData'!$A$3</definedName>
    <definedName name="_pcSlicerSheet_Slicer1" hidden="1">'[1]_pcSlicerSheet'!$A$2:$A$17</definedName>
    <definedName name="_pcSlicerSheet_Slicer2" hidden="1">'[1]_pcSlicerSheet'!$B$2:$B$47</definedName>
    <definedName name="_pcSlicerSheet_Slicer3" hidden="1">'[1]_pcSlicerSheet'!$C$2:$C$107</definedName>
    <definedName name="_pcSlicerSheet_Slicer4" hidden="1">'[1]_pcSlicerSheet'!$D$2:$D$33</definedName>
    <definedName name="_pcSlicerSheet_Slicer5" hidden="1">'[1]_pcSlicerSheet'!$E$2:$E$41</definedName>
    <definedName name="_pcSlicerSheet_Slicer6" hidden="1">'[1]_pcSlicerSheet'!$F$2:$F$110</definedName>
    <definedName name="pcRangeLinkTestCell" localSheetId="1" hidden="1">'pcQueryData'!$B$1</definedName>
  </definedNames>
  <calcPr fullCalcOnLoad="1"/>
</workbook>
</file>

<file path=xl/sharedStrings.xml><?xml version="1.0" encoding="utf-8"?>
<sst xmlns="http://schemas.openxmlformats.org/spreadsheetml/2006/main" count="92" uniqueCount="55">
  <si>
    <t>6.0</t>
  </si>
  <si>
    <t>LinkTestCell</t>
  </si>
  <si>
    <t>Revenue</t>
  </si>
  <si>
    <t>Depreciation</t>
  </si>
  <si>
    <t>TY Act</t>
  </si>
  <si>
    <t>TY Budg</t>
  </si>
  <si>
    <t>LY Act</t>
  </si>
  <si>
    <t>PY Act</t>
  </si>
  <si>
    <t>TY Fore</t>
  </si>
  <si>
    <t>NOTES</t>
  </si>
  <si>
    <t>R'000</t>
  </si>
  <si>
    <t>GROSS REVENUE</t>
  </si>
  <si>
    <t>Operations</t>
  </si>
  <si>
    <t>Gross Operating Revenue</t>
  </si>
  <si>
    <t xml:space="preserve">- </t>
  </si>
  <si>
    <t>Retail</t>
  </si>
  <si>
    <t>Tourism</t>
  </si>
  <si>
    <t>Concessioning</t>
  </si>
  <si>
    <t>Other Operating Income</t>
  </si>
  <si>
    <t>Cost of Operations</t>
  </si>
  <si>
    <t>Human Resources</t>
  </si>
  <si>
    <t>Maintenance and Consumables</t>
  </si>
  <si>
    <t>Office and Operating Costs</t>
  </si>
  <si>
    <t>Government Grant</t>
  </si>
  <si>
    <t>Road Grant</t>
  </si>
  <si>
    <t>Operating Income from Continuing Operations</t>
  </si>
  <si>
    <t>Cost of Support Services</t>
  </si>
  <si>
    <t>EBITA FROM CONTINUING OPERATIONS</t>
  </si>
  <si>
    <t>DISCONTINUED OPERATIONS - EBITA</t>
  </si>
  <si>
    <t>Interest and Investment Income</t>
  </si>
  <si>
    <t>Interest and Finance Charges</t>
  </si>
  <si>
    <t>SOUTH AFRICAN NATIONAL PARKS</t>
  </si>
  <si>
    <t>BUDGET FOR THE YEAR 2006/07</t>
  </si>
  <si>
    <t>Budget</t>
  </si>
  <si>
    <t>Grant - DWAF (Forest Areas)</t>
  </si>
  <si>
    <t>Less</t>
  </si>
  <si>
    <t>Approved CAPEX</t>
  </si>
  <si>
    <t>NET SURPLUS</t>
  </si>
  <si>
    <t>Gross Operating Deficit from Operations</t>
  </si>
  <si>
    <t>Grant - Infrastructure</t>
  </si>
  <si>
    <t>Sales - Fuana and Flora</t>
  </si>
  <si>
    <t>Parks Development Fund</t>
  </si>
  <si>
    <t>Grant - Land</t>
  </si>
  <si>
    <t>Land acquisition</t>
  </si>
  <si>
    <t>Conservation Fees</t>
  </si>
  <si>
    <t>Special Project Income</t>
  </si>
  <si>
    <t>Special Project Expenses</t>
  </si>
  <si>
    <t>Adjustment to fair value of listed investments</t>
  </si>
  <si>
    <t>{6ED65667-D140-459A-AC0B-06A427635E7C}</t>
  </si>
  <si>
    <t>People and Parks (EPWP)</t>
  </si>
  <si>
    <t>Working for Water (EPWP)</t>
  </si>
  <si>
    <t>Coast Care (EPWP)</t>
  </si>
  <si>
    <t>Working for Wetlands (EPWP)</t>
  </si>
  <si>
    <t>EBIT</t>
  </si>
  <si>
    <t>Infrastructure projects</t>
  </si>
</sst>
</file>

<file path=xl/styles.xml><?xml version="1.0" encoding="utf-8"?>
<styleSheet xmlns="http://schemas.openxmlformats.org/spreadsheetml/2006/main">
  <numFmts count="24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R&quot;\ #,##0_);\(&quot;R&quot;\ #,##0\)"/>
    <numFmt numFmtId="165" formatCode="&quot;R&quot;\ #,##0_);[Red]\(&quot;R&quot;\ #,##0\)"/>
    <numFmt numFmtId="166" formatCode="&quot;R&quot;\ #,##0.00_);\(&quot;R&quot;\ #,##0.00\)"/>
    <numFmt numFmtId="167" formatCode="&quot;R&quot;\ #,##0.00_);[Red]\(&quot;R&quot;\ #,##0.00\)"/>
    <numFmt numFmtId="168" formatCode="_(&quot;R&quot;\ * #,##0_);_(&quot;R&quot;\ * \(#,##0\);_(&quot;R&quot;\ * &quot;-&quot;_);_(@_)"/>
    <numFmt numFmtId="169" formatCode="_(* #,##0_);_(* \(#,##0\);_(* &quot;-&quot;_);_(@_)"/>
    <numFmt numFmtId="170" formatCode="_(&quot;R&quot;\ * #,##0.00_);_(&quot;R&quot;\ * \(#,##0.00\);_(&quot;R&quot;\ * &quot;-&quot;??_);_(@_)"/>
    <numFmt numFmtId="171" formatCode="_(* #,##0.00_);_(* \(#,##0.00\);_(* &quot;-&quot;??_);_(@_)"/>
    <numFmt numFmtId="172" formatCode="#,##0,_);\(#,##0,\)"/>
    <numFmt numFmtId="173" formatCode="0.0%"/>
    <numFmt numFmtId="174" formatCode="#,##0,_)\ ;\(#,##0,\)\ "/>
    <numFmt numFmtId="175" formatCode="_ * #,##0.0_ ;_ * \-#,##0.0_ ;_ * &quot;-&quot;??_ ;_ @_ "/>
    <numFmt numFmtId="176" formatCode="_ * #,##0_ ;_ * \-#,##0_ ;_ * &quot;-&quot;??_ ;_ @_ "/>
    <numFmt numFmtId="177" formatCode="dd\ mmmm\ yyyy"/>
    <numFmt numFmtId="178" formatCode="_(* #,##0_);_(* \(#,##0\);_(* &quot;-&quot;??_);_(@_)"/>
    <numFmt numFmtId="179" formatCode="#,##0,_ ;\(#,##0,\)"/>
  </numFmts>
  <fonts count="8">
    <font>
      <sz val="10"/>
      <name val="Arial"/>
      <family val="0"/>
    </font>
    <font>
      <b/>
      <i/>
      <sz val="10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b/>
      <i/>
      <sz val="16"/>
      <name val="Arial"/>
      <family val="2"/>
    </font>
    <font>
      <b/>
      <sz val="8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0" fillId="0" borderId="0" xfId="0" applyAlignment="1" quotePrefix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3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43" fontId="0" fillId="0" borderId="0" xfId="15" applyFont="1" applyFill="1" applyAlignment="1">
      <alignment/>
    </xf>
    <xf numFmtId="0" fontId="4" fillId="0" borderId="0" xfId="0" applyFont="1" applyFill="1" applyAlignment="1">
      <alignment horizontal="left"/>
    </xf>
    <xf numFmtId="43" fontId="4" fillId="0" borderId="0" xfId="15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2" xfId="0" applyFont="1" applyFill="1" applyBorder="1" applyAlignment="1">
      <alignment horizontal="left"/>
    </xf>
    <xf numFmtId="43" fontId="2" fillId="0" borderId="3" xfId="15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178" fontId="5" fillId="0" borderId="3" xfId="15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top"/>
    </xf>
    <xf numFmtId="0" fontId="0" fillId="0" borderId="6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78" fontId="7" fillId="0" borderId="0" xfId="15" applyNumberFormat="1" applyFont="1" applyFill="1" applyBorder="1" applyAlignment="1">
      <alignment/>
    </xf>
    <xf numFmtId="0" fontId="2" fillId="0" borderId="0" xfId="0" applyFont="1" applyFill="1" applyAlignment="1">
      <alignment/>
    </xf>
    <xf numFmtId="43" fontId="0" fillId="0" borderId="0" xfId="15" applyFont="1" applyFill="1" applyBorder="1" applyAlignment="1">
      <alignment/>
    </xf>
    <xf numFmtId="0" fontId="0" fillId="0" borderId="0" xfId="0" applyFont="1" applyFill="1" applyAlignment="1" quotePrefix="1">
      <alignment horizontal="right"/>
    </xf>
    <xf numFmtId="179" fontId="0" fillId="0" borderId="0" xfId="15" applyNumberFormat="1" applyFont="1" applyFill="1" applyBorder="1" applyAlignment="1">
      <alignment/>
    </xf>
    <xf numFmtId="179" fontId="0" fillId="0" borderId="6" xfId="0" applyNumberFormat="1" applyFont="1" applyFill="1" applyBorder="1" applyAlignment="1">
      <alignment/>
    </xf>
    <xf numFmtId="179" fontId="0" fillId="0" borderId="0" xfId="0" applyNumberFormat="1" applyFont="1" applyFill="1" applyBorder="1" applyAlignment="1">
      <alignment/>
    </xf>
    <xf numFmtId="0" fontId="2" fillId="0" borderId="7" xfId="0" applyFont="1" applyFill="1" applyBorder="1" applyAlignment="1">
      <alignment horizontal="center"/>
    </xf>
    <xf numFmtId="179" fontId="1" fillId="0" borderId="8" xfId="17" applyNumberFormat="1" applyFont="1" applyFill="1" applyBorder="1" applyAlignment="1">
      <alignment/>
    </xf>
    <xf numFmtId="179" fontId="7" fillId="0" borderId="9" xfId="0" applyNumberFormat="1" applyFont="1" applyFill="1" applyBorder="1" applyAlignment="1">
      <alignment/>
    </xf>
    <xf numFmtId="179" fontId="7" fillId="0" borderId="8" xfId="0" applyNumberFormat="1" applyFont="1" applyFill="1" applyBorder="1" applyAlignment="1">
      <alignment/>
    </xf>
    <xf numFmtId="0" fontId="0" fillId="0" borderId="9" xfId="0" applyFont="1" applyFill="1" applyBorder="1" applyAlignment="1">
      <alignment/>
    </xf>
    <xf numFmtId="179" fontId="2" fillId="0" borderId="0" xfId="15" applyNumberFormat="1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179" fontId="0" fillId="0" borderId="11" xfId="15" applyNumberFormat="1" applyFont="1" applyFill="1" applyBorder="1" applyAlignment="1">
      <alignment/>
    </xf>
    <xf numFmtId="179" fontId="0" fillId="0" borderId="11" xfId="0" applyNumberFormat="1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7" fillId="0" borderId="0" xfId="0" applyFont="1" applyFill="1" applyAlignment="1">
      <alignment/>
    </xf>
    <xf numFmtId="0" fontId="1" fillId="0" borderId="5" xfId="0" applyFont="1" applyFill="1" applyBorder="1" applyAlignment="1">
      <alignment horizontal="center"/>
    </xf>
    <xf numFmtId="179" fontId="7" fillId="0" borderId="13" xfId="15" applyNumberFormat="1" applyFont="1" applyFill="1" applyBorder="1" applyAlignment="1">
      <alignment/>
    </xf>
    <xf numFmtId="179" fontId="7" fillId="0" borderId="11" xfId="15" applyNumberFormat="1" applyFont="1" applyFill="1" applyBorder="1" applyAlignment="1">
      <alignment/>
    </xf>
    <xf numFmtId="179" fontId="7" fillId="0" borderId="11" xfId="0" applyNumberFormat="1" applyFont="1" applyFill="1" applyBorder="1" applyAlignment="1">
      <alignment/>
    </xf>
    <xf numFmtId="179" fontId="7" fillId="0" borderId="14" xfId="15" applyNumberFormat="1" applyFont="1" applyFill="1" applyBorder="1" applyAlignment="1">
      <alignment/>
    </xf>
    <xf numFmtId="179" fontId="7" fillId="0" borderId="15" xfId="15" applyNumberFormat="1" applyFont="1" applyFill="1" applyBorder="1" applyAlignment="1">
      <alignment/>
    </xf>
    <xf numFmtId="179" fontId="7" fillId="0" borderId="0" xfId="15" applyNumberFormat="1" applyFont="1" applyFill="1" applyBorder="1" applyAlignment="1">
      <alignment/>
    </xf>
    <xf numFmtId="179" fontId="7" fillId="0" borderId="0" xfId="0" applyNumberFormat="1" applyFont="1" applyFill="1" applyBorder="1" applyAlignment="1">
      <alignment/>
    </xf>
    <xf numFmtId="179" fontId="7" fillId="0" borderId="16" xfId="15" applyNumberFormat="1" applyFont="1" applyFill="1" applyBorder="1" applyAlignment="1">
      <alignment/>
    </xf>
    <xf numFmtId="0" fontId="1" fillId="0" borderId="17" xfId="0" applyFont="1" applyFill="1" applyBorder="1" applyAlignment="1">
      <alignment horizontal="center"/>
    </xf>
    <xf numFmtId="179" fontId="7" fillId="0" borderId="18" xfId="15" applyNumberFormat="1" applyFont="1" applyFill="1" applyBorder="1" applyAlignment="1">
      <alignment/>
    </xf>
    <xf numFmtId="179" fontId="7" fillId="0" borderId="1" xfId="15" applyNumberFormat="1" applyFont="1" applyFill="1" applyBorder="1" applyAlignment="1">
      <alignment/>
    </xf>
    <xf numFmtId="179" fontId="7" fillId="0" borderId="1" xfId="0" applyNumberFormat="1" applyFont="1" applyFill="1" applyBorder="1" applyAlignment="1">
      <alignment/>
    </xf>
    <xf numFmtId="179" fontId="7" fillId="0" borderId="19" xfId="15" applyNumberFormat="1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5" xfId="0" applyFont="1" applyFill="1" applyBorder="1" applyAlignment="1">
      <alignment/>
    </xf>
    <xf numFmtId="0" fontId="2" fillId="0" borderId="21" xfId="0" applyFont="1" applyFill="1" applyBorder="1" applyAlignment="1">
      <alignment horizontal="center"/>
    </xf>
    <xf numFmtId="179" fontId="0" fillId="0" borderId="1" xfId="15" applyNumberFormat="1" applyFont="1" applyFill="1" applyBorder="1" applyAlignment="1">
      <alignment/>
    </xf>
    <xf numFmtId="179" fontId="0" fillId="0" borderId="1" xfId="0" applyNumberFormat="1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7" fillId="0" borderId="0" xfId="0" applyFont="1" applyFill="1" applyAlignment="1" quotePrefix="1">
      <alignment horizontal="right"/>
    </xf>
    <xf numFmtId="0" fontId="7" fillId="0" borderId="5" xfId="0" applyFont="1" applyFill="1" applyBorder="1" applyAlignment="1">
      <alignment/>
    </xf>
    <xf numFmtId="0" fontId="7" fillId="0" borderId="6" xfId="0" applyFont="1" applyFill="1" applyBorder="1" applyAlignment="1">
      <alignment/>
    </xf>
    <xf numFmtId="0" fontId="1" fillId="0" borderId="0" xfId="0" applyFont="1" applyFill="1" applyAlignment="1">
      <alignment/>
    </xf>
    <xf numFmtId="179" fontId="1" fillId="0" borderId="0" xfId="15" applyNumberFormat="1" applyFont="1" applyFill="1" applyBorder="1" applyAlignment="1">
      <alignment/>
    </xf>
    <xf numFmtId="0" fontId="2" fillId="0" borderId="0" xfId="0" applyFont="1" applyFill="1" applyAlignment="1">
      <alignment horizontal="left"/>
    </xf>
    <xf numFmtId="179" fontId="2" fillId="0" borderId="1" xfId="15" applyNumberFormat="1" applyFont="1" applyFill="1" applyBorder="1" applyAlignment="1">
      <alignment/>
    </xf>
    <xf numFmtId="0" fontId="0" fillId="0" borderId="21" xfId="0" applyFont="1" applyFill="1" applyBorder="1" applyAlignment="1">
      <alignment/>
    </xf>
    <xf numFmtId="179" fontId="0" fillId="0" borderId="0" xfId="0" applyNumberFormat="1" applyAlignment="1">
      <alignment/>
    </xf>
    <xf numFmtId="0" fontId="7" fillId="0" borderId="0" xfId="0" applyFont="1" applyAlignment="1">
      <alignment/>
    </xf>
    <xf numFmtId="179" fontId="2" fillId="0" borderId="8" xfId="0" applyNumberFormat="1" applyFont="1" applyBorder="1" applyAlignment="1">
      <alignment/>
    </xf>
    <xf numFmtId="179" fontId="7" fillId="0" borderId="23" xfId="15" applyNumberFormat="1" applyFont="1" applyFill="1" applyBorder="1" applyAlignment="1">
      <alignment/>
    </xf>
    <xf numFmtId="179" fontId="7" fillId="0" borderId="24" xfId="15" applyNumberFormat="1" applyFont="1" applyFill="1" applyBorder="1" applyAlignment="1">
      <alignment/>
    </xf>
    <xf numFmtId="179" fontId="7" fillId="0" borderId="25" xfId="15" applyNumberFormat="1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179" fontId="0" fillId="0" borderId="15" xfId="0" applyNumberFormat="1" applyFont="1" applyFill="1" applyBorder="1" applyAlignment="1">
      <alignment/>
    </xf>
    <xf numFmtId="179" fontId="0" fillId="0" borderId="13" xfId="0" applyNumberFormat="1" applyFont="1" applyFill="1" applyBorder="1" applyAlignment="1">
      <alignment/>
    </xf>
    <xf numFmtId="179" fontId="7" fillId="0" borderId="15" xfId="0" applyNumberFormat="1" applyFont="1" applyFill="1" applyBorder="1" applyAlignment="1">
      <alignment/>
    </xf>
    <xf numFmtId="179" fontId="0" fillId="0" borderId="18" xfId="0" applyNumberFormat="1" applyFont="1" applyFill="1" applyBorder="1" applyAlignment="1">
      <alignment/>
    </xf>
    <xf numFmtId="0" fontId="0" fillId="0" borderId="19" xfId="0" applyBorder="1" applyAlignment="1">
      <alignment/>
    </xf>
    <xf numFmtId="0" fontId="0" fillId="0" borderId="3" xfId="0" applyBorder="1" applyAlignment="1">
      <alignment/>
    </xf>
    <xf numFmtId="0" fontId="0" fillId="0" borderId="8" xfId="0" applyBorder="1" applyAlignment="1">
      <alignment/>
    </xf>
    <xf numFmtId="0" fontId="4" fillId="0" borderId="0" xfId="0" applyFont="1" applyFill="1" applyAlignment="1">
      <alignment horizontal="left"/>
    </xf>
    <xf numFmtId="177" fontId="4" fillId="0" borderId="0" xfId="0" applyNumberFormat="1" applyFont="1" applyFill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16</xdr:col>
      <xdr:colOff>0</xdr:colOff>
      <xdr:row>3</xdr:row>
      <xdr:rowOff>28575</xdr:rowOff>
    </xdr:to>
    <xdr:sp>
      <xdr:nvSpPr>
        <xdr:cNvPr id="1" name="Rectangle 1"/>
        <xdr:cNvSpPr>
          <a:spLocks/>
        </xdr:cNvSpPr>
      </xdr:nvSpPr>
      <xdr:spPr>
        <a:xfrm>
          <a:off x="0" y="0"/>
          <a:ext cx="4724400" cy="8382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SANParks%20Budget%20(Linked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cBookData"/>
      <sheetName val="pcQueryData"/>
      <sheetName val="_pcSlicerSheet"/>
      <sheetName val="_pcHiddenSheet1"/>
      <sheetName val="Sheet1"/>
      <sheetName val="Sheet2"/>
      <sheetName val="Sheet3"/>
      <sheetName val="Report1"/>
    </sheetNames>
    <sheetDataSet>
      <sheetData sheetId="1">
        <row r="3">
          <cell r="A3" t="str">
            <v>_Measure_Set_for_PROFIT_LOSS</v>
          </cell>
        </row>
      </sheetData>
      <sheetData sheetId="2">
        <row r="2">
          <cell r="A2" t="str">
            <v>All Directorate</v>
          </cell>
          <cell r="B2" t="str">
            <v>All Divisions</v>
          </cell>
          <cell r="C2" t="str">
            <v>All Functions</v>
          </cell>
          <cell r="D2" t="str">
            <v>All Parks</v>
          </cell>
          <cell r="E2" t="str">
            <v>All Regions</v>
          </cell>
          <cell r="F2" t="str">
            <v>All Sections</v>
          </cell>
        </row>
        <row r="3">
          <cell r="A3" t="str">
            <v>Chief Executive and Board</v>
          </cell>
          <cell r="B3" t="str">
            <v>Administration</v>
          </cell>
          <cell r="C3" t="str">
            <v>Accommodation</v>
          </cell>
          <cell r="D3" t="str">
            <v>Addo</v>
          </cell>
          <cell r="E3" t="str">
            <v>None</v>
          </cell>
          <cell r="F3" t="str">
            <v>Accommodation</v>
          </cell>
        </row>
        <row r="4">
          <cell r="A4" t="str">
            <v>Chief Financial Officer</v>
          </cell>
          <cell r="B4" t="str">
            <v>Board Members</v>
          </cell>
          <cell r="C4" t="str">
            <v>Administration</v>
          </cell>
          <cell r="D4" t="str">
            <v>Agulhas</v>
          </cell>
          <cell r="E4" t="str">
            <v>Administration</v>
          </cell>
          <cell r="F4" t="str">
            <v>Administration</v>
          </cell>
        </row>
        <row r="5">
          <cell r="A5" t="str">
            <v>Chief Operating Officer</v>
          </cell>
          <cell r="B5" t="str">
            <v>Budget Adjustments</v>
          </cell>
          <cell r="C5" t="str">
            <v>Beer Halls</v>
          </cell>
          <cell r="D5" t="str">
            <v>Augrabies</v>
          </cell>
          <cell r="E5" t="str">
            <v>Risk Management</v>
          </cell>
          <cell r="F5" t="str">
            <v>Airial Surveys</v>
          </cell>
        </row>
        <row r="6">
          <cell r="A6" t="str">
            <v>Communication</v>
          </cell>
          <cell r="B6" t="str">
            <v>Capital Projects</v>
          </cell>
          <cell r="C6" t="str">
            <v>Boarding Schools</v>
          </cell>
          <cell r="D6" t="str">
            <v>Bontebok</v>
          </cell>
          <cell r="E6" t="str">
            <v>Board Member Costs</v>
          </cell>
          <cell r="F6" t="str">
            <v>Audit Costs External</v>
          </cell>
        </row>
        <row r="7">
          <cell r="A7" t="str">
            <v>Conservation Services</v>
          </cell>
          <cell r="B7" t="str">
            <v>Chief Director</v>
          </cell>
          <cell r="C7" t="str">
            <v>Building Works</v>
          </cell>
          <cell r="D7" t="str">
            <v>Golden Gate</v>
          </cell>
          <cell r="E7" t="str">
            <v>Parks: Support</v>
          </cell>
          <cell r="F7" t="str">
            <v>Beer Halls</v>
          </cell>
        </row>
        <row r="8">
          <cell r="A8" t="str">
            <v>Corporate Services</v>
          </cell>
          <cell r="B8" t="str">
            <v>Chief Financial Officer</v>
          </cell>
          <cell r="C8" t="str">
            <v>Bush Braais</v>
          </cell>
          <cell r="D8" t="str">
            <v>Groen River</v>
          </cell>
          <cell r="E8" t="str">
            <v>Parks: Arid</v>
          </cell>
          <cell r="F8" t="str">
            <v>Building Maintenance Team</v>
          </cell>
        </row>
        <row r="9">
          <cell r="A9" t="str">
            <v>Group Overheads</v>
          </cell>
          <cell r="B9" t="str">
            <v>Chief Operating Officer</v>
          </cell>
          <cell r="C9" t="str">
            <v>Bush Camping</v>
          </cell>
          <cell r="D9" t="str">
            <v>Groenkloof</v>
          </cell>
          <cell r="E9" t="str">
            <v>Parks: Garden Route</v>
          </cell>
          <cell r="F9" t="str">
            <v>Building Works</v>
          </cell>
        </row>
        <row r="10">
          <cell r="A10" t="str">
            <v>Human Resources</v>
          </cell>
          <cell r="B10" t="str">
            <v>Commercial Unit</v>
          </cell>
          <cell r="C10" t="str">
            <v>Buyers</v>
          </cell>
          <cell r="D10" t="str">
            <v>High Veld</v>
          </cell>
          <cell r="E10" t="str">
            <v>Northern Cluster</v>
          </cell>
          <cell r="F10" t="str">
            <v>Bush Braai</v>
          </cell>
        </row>
        <row r="11">
          <cell r="A11" t="str">
            <v>Kruger National Park</v>
          </cell>
          <cell r="B11" t="str">
            <v>Communication &amp; Marketing</v>
          </cell>
          <cell r="C11" t="str">
            <v>Capital Projects</v>
          </cell>
          <cell r="D11" t="str">
            <v>Karoo</v>
          </cell>
          <cell r="E11" t="str">
            <v>Parks: Cape</v>
          </cell>
          <cell r="F11" t="str">
            <v>Bush Camping</v>
          </cell>
        </row>
        <row r="12">
          <cell r="A12" t="str">
            <v>Legal</v>
          </cell>
          <cell r="B12" t="str">
            <v>Conservation Services</v>
          </cell>
          <cell r="C12" t="str">
            <v>Civil Works</v>
          </cell>
          <cell r="D12" t="str">
            <v>Kgalagadi</v>
          </cell>
          <cell r="E12" t="str">
            <v>Parks: Frontier</v>
          </cell>
          <cell r="F12" t="str">
            <v>Capital Projects</v>
          </cell>
        </row>
        <row r="13">
          <cell r="A13" t="str">
            <v>None</v>
          </cell>
          <cell r="B13" t="str">
            <v>Constituency Building</v>
          </cell>
          <cell r="C13" t="str">
            <v>Clinics</v>
          </cell>
          <cell r="D13" t="str">
            <v>Kimberley</v>
          </cell>
          <cell r="E13" t="str">
            <v>Business Development</v>
          </cell>
          <cell r="F13" t="str">
            <v>Car Wash Bays</v>
          </cell>
        </row>
        <row r="14">
          <cell r="A14" t="str">
            <v>Parks</v>
          </cell>
          <cell r="B14" t="str">
            <v>Control Accounts</v>
          </cell>
          <cell r="C14" t="str">
            <v>Commercial Development</v>
          </cell>
          <cell r="D14" t="str">
            <v>Knersvlakte</v>
          </cell>
          <cell r="E14" t="str">
            <v>Communication</v>
          </cell>
          <cell r="F14" t="str">
            <v>Commercial Development</v>
          </cell>
        </row>
        <row r="15">
          <cell r="A15" t="str">
            <v>Parks Development</v>
          </cell>
          <cell r="B15" t="str">
            <v>Corporate Investigation Services</v>
          </cell>
          <cell r="C15" t="str">
            <v>Community Services</v>
          </cell>
          <cell r="D15" t="str">
            <v>Knysna Estuary</v>
          </cell>
          <cell r="E15" t="str">
            <v>Conservation</v>
          </cell>
          <cell r="F15" t="str">
            <v>Community Services</v>
          </cell>
        </row>
        <row r="16">
          <cell r="A16" t="str">
            <v>People &amp; Conservation</v>
          </cell>
          <cell r="B16" t="str">
            <v>Corporate Services</v>
          </cell>
          <cell r="C16" t="str">
            <v>Comunication</v>
          </cell>
          <cell r="D16" t="str">
            <v>Knysna Forest Area</v>
          </cell>
          <cell r="E16" t="str">
            <v>**NIU** Corporate</v>
          </cell>
          <cell r="F16" t="str">
            <v>Concessions</v>
          </cell>
        </row>
        <row r="17">
          <cell r="A17" t="str">
            <v>Tourism</v>
          </cell>
          <cell r="B17" t="str">
            <v>Director: Conservation Services</v>
          </cell>
          <cell r="C17" t="str">
            <v>Concessions</v>
          </cell>
          <cell r="D17" t="str">
            <v>Kruger National Park</v>
          </cell>
          <cell r="E17" t="str">
            <v>Cultural Resource &amp; Indigenous Knowledge Mngmnt</v>
          </cell>
          <cell r="F17" t="str">
            <v>Conservation Dvlpmt:Management</v>
          </cell>
        </row>
        <row r="18">
          <cell r="B18" t="str">
            <v>Director: KNP</v>
          </cell>
          <cell r="C18" t="str">
            <v>Conferences</v>
          </cell>
          <cell r="D18" t="str">
            <v>Mapungubwe</v>
          </cell>
          <cell r="E18" t="str">
            <v>Land Development Fund</v>
          </cell>
          <cell r="F18" t="str">
            <v>Conservation Services</v>
          </cell>
        </row>
        <row r="19">
          <cell r="B19" t="str">
            <v>Director: Tourism</v>
          </cell>
          <cell r="C19" t="str">
            <v>Conservation Development</v>
          </cell>
          <cell r="D19" t="str">
            <v>Marakele</v>
          </cell>
          <cell r="E19" t="str">
            <v>Executive Director</v>
          </cell>
          <cell r="F19" t="str">
            <v>Constituency Building</v>
          </cell>
        </row>
        <row r="20">
          <cell r="B20" t="str">
            <v>Donations</v>
          </cell>
          <cell r="C20" t="str">
            <v>Conservation Dvlpmt:Management</v>
          </cell>
          <cell r="D20" t="str">
            <v>Mountain Zebra</v>
          </cell>
          <cell r="E20" t="str">
            <v>Finance</v>
          </cell>
          <cell r="F20" t="str">
            <v>Control Accounts</v>
          </cell>
        </row>
        <row r="21">
          <cell r="B21" t="str">
            <v>External Audit</v>
          </cell>
          <cell r="C21" t="str">
            <v>Conservation Interpretation</v>
          </cell>
          <cell r="D21" t="str">
            <v>Namaqua</v>
          </cell>
          <cell r="E21" t="str">
            <v>GIS Co-ordination</v>
          </cell>
          <cell r="F21" t="str">
            <v>Corporate Investigation Serv</v>
          </cell>
        </row>
        <row r="22">
          <cell r="B22" t="str">
            <v>Finance</v>
          </cell>
          <cell r="C22" t="str">
            <v>Conservation Services</v>
          </cell>
          <cell r="D22" t="str">
            <v>None</v>
          </cell>
          <cell r="E22" t="str">
            <v>Head of Department</v>
          </cell>
          <cell r="F22" t="str">
            <v>Corporate Services (HALF)</v>
          </cell>
        </row>
        <row r="23">
          <cell r="B23" t="str">
            <v>Financial Accounting</v>
          </cell>
          <cell r="C23" t="str">
            <v>Constituency building</v>
          </cell>
          <cell r="D23" t="str">
            <v>Pondoland</v>
          </cell>
          <cell r="E23" t="str">
            <v>Human Resources</v>
          </cell>
          <cell r="F23" t="str">
            <v>Creditors</v>
          </cell>
        </row>
        <row r="24">
          <cell r="B24" t="str">
            <v>Flight Section</v>
          </cell>
          <cell r="C24" t="str">
            <v>Control Account</v>
          </cell>
          <cell r="D24" t="str">
            <v>Regional Management (Parks)</v>
          </cell>
          <cell r="E24" t="str">
            <v>Insurance</v>
          </cell>
          <cell r="F24" t="str">
            <v>Day Drives</v>
          </cell>
        </row>
        <row r="25">
          <cell r="B25" t="str">
            <v>GIS Co-ordination</v>
          </cell>
          <cell r="C25" t="str">
            <v>Corporate Investigation Serv</v>
          </cell>
          <cell r="D25" t="str">
            <v>Richtersveld</v>
          </cell>
          <cell r="E25" t="str">
            <v>Information &amp; Communication Technology Services</v>
          </cell>
          <cell r="F25" t="str">
            <v>Day Walks</v>
          </cell>
        </row>
        <row r="26">
          <cell r="B26" t="str">
            <v>Human Resources</v>
          </cell>
          <cell r="C26" t="str">
            <v>Corporate Services (HALF)</v>
          </cell>
          <cell r="D26" t="str">
            <v>Table Mountain</v>
          </cell>
          <cell r="E26" t="str">
            <v>Records Management</v>
          </cell>
          <cell r="F26" t="str">
            <v>Debtors</v>
          </cell>
        </row>
        <row r="27">
          <cell r="B27" t="str">
            <v>Information Technology</v>
          </cell>
          <cell r="C27" t="str">
            <v>CPNP Central</v>
          </cell>
          <cell r="D27" t="str">
            <v>Tankwa Karoo</v>
          </cell>
          <cell r="E27" t="str">
            <v>Marketing</v>
          </cell>
          <cell r="F27" t="str">
            <v>Donations B</v>
          </cell>
        </row>
        <row r="28">
          <cell r="B28" t="str">
            <v>Legal services</v>
          </cell>
          <cell r="C28" t="str">
            <v>CPNP Marine Protected Area</v>
          </cell>
          <cell r="D28" t="str">
            <v>Tsitsikamma</v>
          </cell>
          <cell r="E28" t="str">
            <v>Operations</v>
          </cell>
          <cell r="F28" t="str">
            <v>Eating House B</v>
          </cell>
        </row>
        <row r="29">
          <cell r="B29" t="str">
            <v>Marketing &amp; Communication</v>
          </cell>
          <cell r="C29" t="str">
            <v>CPNP North</v>
          </cell>
          <cell r="D29" t="str">
            <v>Vaalbos</v>
          </cell>
          <cell r="E29" t="str">
            <v>Parks Planning and Development</v>
          </cell>
          <cell r="F29" t="str">
            <v>Education</v>
          </cell>
        </row>
        <row r="30">
          <cell r="B30" t="str">
            <v>None</v>
          </cell>
          <cell r="C30" t="str">
            <v>CPNP South</v>
          </cell>
          <cell r="D30" t="str">
            <v>West Coast</v>
          </cell>
          <cell r="E30" t="str">
            <v>Procurement</v>
          </cell>
          <cell r="F30" t="str">
            <v>Electrical Maintenance</v>
          </cell>
        </row>
        <row r="31">
          <cell r="B31" t="str">
            <v>Operations</v>
          </cell>
          <cell r="C31" t="str">
            <v>Creditors &amp; Expenses</v>
          </cell>
          <cell r="D31" t="str">
            <v>Wilderness Lakes</v>
          </cell>
          <cell r="E31" t="str">
            <v>Project Management</v>
          </cell>
          <cell r="F31" t="str">
            <v>Elephant &amp; Buffalo  B</v>
          </cell>
        </row>
        <row r="32">
          <cell r="B32" t="str">
            <v>Park Warden</v>
          </cell>
          <cell r="C32" t="str">
            <v>Day Drives</v>
          </cell>
          <cell r="D32" t="str">
            <v>Wolkberg</v>
          </cell>
          <cell r="E32" t="str">
            <v>Sales Department</v>
          </cell>
          <cell r="F32" t="str">
            <v>Entrance Gates</v>
          </cell>
        </row>
        <row r="33">
          <cell r="B33" t="str">
            <v>Parks: Support Services</v>
          </cell>
          <cell r="C33" t="str">
            <v>Day Walks</v>
          </cell>
          <cell r="D33" t="str">
            <v>Woody Cape</v>
          </cell>
          <cell r="E33" t="str">
            <v>Scientific Services</v>
          </cell>
          <cell r="F33" t="str">
            <v>Executive Director</v>
          </cell>
        </row>
        <row r="34">
          <cell r="B34" t="str">
            <v>People and Conservation (PaC)</v>
          </cell>
          <cell r="C34" t="str">
            <v>Debtors</v>
          </cell>
          <cell r="E34" t="str">
            <v>Social Science Research</v>
          </cell>
          <cell r="F34" t="str">
            <v>Filling Stations</v>
          </cell>
        </row>
        <row r="35">
          <cell r="B35" t="str">
            <v>Private Works Projects</v>
          </cell>
          <cell r="C35" t="str">
            <v>Donations</v>
          </cell>
          <cell r="E35" t="str">
            <v>Trans Frontier Conservation Areas</v>
          </cell>
          <cell r="F35" t="str">
            <v>Finance</v>
          </cell>
        </row>
        <row r="36">
          <cell r="B36" t="str">
            <v>Procurement</v>
          </cell>
          <cell r="C36" t="str">
            <v>Eating House</v>
          </cell>
          <cell r="E36" t="str">
            <v>KNP - Support</v>
          </cell>
          <cell r="F36" t="str">
            <v>Financial Accounting</v>
          </cell>
        </row>
        <row r="37">
          <cell r="B37" t="str">
            <v>Project Management</v>
          </cell>
          <cell r="C37" t="str">
            <v>Electrical Section</v>
          </cell>
          <cell r="E37" t="str">
            <v>KNP - South</v>
          </cell>
          <cell r="F37" t="str">
            <v>Financial Management &amp; Informa</v>
          </cell>
        </row>
        <row r="38">
          <cell r="B38" t="str">
            <v>Records Management</v>
          </cell>
          <cell r="C38" t="str">
            <v>Entrance Gates</v>
          </cell>
          <cell r="E38" t="str">
            <v>KNP - Central</v>
          </cell>
          <cell r="F38" t="str">
            <v>Fixed Asset Control</v>
          </cell>
        </row>
        <row r="39">
          <cell r="B39" t="str">
            <v>Research (Do not use!..see CDV)</v>
          </cell>
          <cell r="C39" t="str">
            <v>Executive Director</v>
          </cell>
          <cell r="E39" t="str">
            <v>KNP - North</v>
          </cell>
          <cell r="F39" t="str">
            <v>Flight Section</v>
          </cell>
        </row>
        <row r="40">
          <cell r="B40" t="str">
            <v>Reservation</v>
          </cell>
          <cell r="C40" t="str">
            <v>Filling Stations</v>
          </cell>
          <cell r="E40" t="str">
            <v>KNP - Far North</v>
          </cell>
          <cell r="F40" t="str">
            <v>Forensic Investigation Serv</v>
          </cell>
        </row>
        <row r="41">
          <cell r="B41" t="str">
            <v>Risk Management</v>
          </cell>
          <cell r="C41" t="str">
            <v>Finance &amp; Administration</v>
          </cell>
          <cell r="E41" t="str">
            <v>Youth Outreach &amp; Environmental Education</v>
          </cell>
          <cell r="F41" t="str">
            <v>Fresh Water Ecology B</v>
          </cell>
        </row>
        <row r="42">
          <cell r="B42" t="str">
            <v>Sales</v>
          </cell>
          <cell r="C42" t="str">
            <v>Financial Accounting</v>
          </cell>
          <cell r="F42" t="str">
            <v>GIS Co-ordination</v>
          </cell>
        </row>
        <row r="43">
          <cell r="B43" t="str">
            <v>Scientific Services</v>
          </cell>
          <cell r="C43" t="str">
            <v>Financial Control</v>
          </cell>
          <cell r="F43" t="str">
            <v>Ground and Geology</v>
          </cell>
        </row>
        <row r="44">
          <cell r="B44" t="str">
            <v>Social Clubs</v>
          </cell>
          <cell r="C44" t="str">
            <v>Financial Information</v>
          </cell>
          <cell r="F44" t="str">
            <v>Herbivores</v>
          </cell>
        </row>
        <row r="45">
          <cell r="B45" t="str">
            <v>Technical Services</v>
          </cell>
          <cell r="C45" t="str">
            <v>Fixed Asset Control</v>
          </cell>
          <cell r="F45" t="str">
            <v>Honorary Rangers</v>
          </cell>
        </row>
        <row r="46">
          <cell r="B46" t="str">
            <v>Tourism</v>
          </cell>
          <cell r="C46" t="str">
            <v>Flight Section</v>
          </cell>
          <cell r="F46" t="str">
            <v>Horse trail</v>
          </cell>
        </row>
        <row r="47">
          <cell r="B47" t="str">
            <v>Veterinary &amp; Wildlife Services</v>
          </cell>
          <cell r="C47" t="str">
            <v>Fridge &amp; Cooling Section</v>
          </cell>
          <cell r="F47" t="str">
            <v>Human Resources</v>
          </cell>
        </row>
        <row r="48">
          <cell r="C48" t="str">
            <v>Gardening Services</v>
          </cell>
          <cell r="F48" t="str">
            <v>Information</v>
          </cell>
        </row>
        <row r="49">
          <cell r="C49" t="str">
            <v>GEF - World Bank contribution</v>
          </cell>
          <cell r="F49" t="str">
            <v>Information Technology</v>
          </cell>
        </row>
        <row r="50">
          <cell r="C50" t="str">
            <v>General Management</v>
          </cell>
          <cell r="F50" t="str">
            <v>KNP Investigation Serv</v>
          </cell>
        </row>
        <row r="51">
          <cell r="C51" t="str">
            <v>GIS Co-ordination</v>
          </cell>
          <cell r="F51" t="str">
            <v>Laundry Services</v>
          </cell>
        </row>
        <row r="52">
          <cell r="C52" t="str">
            <v>Honorary Rangers</v>
          </cell>
          <cell r="F52" t="str">
            <v>Legal Services</v>
          </cell>
        </row>
        <row r="53">
          <cell r="C53" t="str">
            <v>Horse Trail</v>
          </cell>
          <cell r="F53" t="str">
            <v>Maintenance</v>
          </cell>
        </row>
        <row r="54">
          <cell r="C54" t="str">
            <v>Human Resources</v>
          </cell>
          <cell r="F54" t="str">
            <v>Maintenance of Roads</v>
          </cell>
        </row>
        <row r="55">
          <cell r="C55" t="str">
            <v>Information Technology</v>
          </cell>
          <cell r="F55" t="str">
            <v>Marketing</v>
          </cell>
        </row>
        <row r="56">
          <cell r="C56" t="str">
            <v>Laundry Services</v>
          </cell>
          <cell r="F56" t="str">
            <v>Medical Services</v>
          </cell>
        </row>
        <row r="57">
          <cell r="C57" t="str">
            <v>Legal Services</v>
          </cell>
          <cell r="F57" t="str">
            <v>Mountain Bikes</v>
          </cell>
        </row>
        <row r="58">
          <cell r="C58" t="str">
            <v>Maintenance</v>
          </cell>
          <cell r="F58" t="str">
            <v>Nature Conservation</v>
          </cell>
        </row>
        <row r="59">
          <cell r="C59" t="str">
            <v>Marketing</v>
          </cell>
          <cell r="F59" t="str">
            <v>Night Drives B</v>
          </cell>
        </row>
        <row r="60">
          <cell r="C60" t="str">
            <v>Mechanics</v>
          </cell>
          <cell r="F60" t="str">
            <v>None</v>
          </cell>
        </row>
        <row r="61">
          <cell r="C61" t="str">
            <v>Mountain Bikes</v>
          </cell>
          <cell r="F61" t="str">
            <v>Northern Savannas</v>
          </cell>
        </row>
        <row r="62">
          <cell r="C62" t="str">
            <v>Nature Conservation</v>
          </cell>
          <cell r="F62" t="str">
            <v>Operations</v>
          </cell>
        </row>
        <row r="63">
          <cell r="C63" t="str">
            <v>Night Drives</v>
          </cell>
          <cell r="F63" t="str">
            <v>Overland 4x4 Excursion</v>
          </cell>
        </row>
        <row r="64">
          <cell r="C64" t="str">
            <v>None</v>
          </cell>
          <cell r="F64" t="str">
            <v>Park Warden</v>
          </cell>
        </row>
        <row r="65">
          <cell r="C65" t="str">
            <v>Operations</v>
          </cell>
          <cell r="F65" t="str">
            <v>Park Warden  B</v>
          </cell>
        </row>
        <row r="66">
          <cell r="C66" t="str">
            <v>Outsourced Operations</v>
          </cell>
          <cell r="F66" t="str">
            <v>Parks Investigation Services</v>
          </cell>
        </row>
        <row r="67">
          <cell r="C67" t="str">
            <v>Overland 4x4 Excursion</v>
          </cell>
          <cell r="F67" t="str">
            <v>Personnel Housing</v>
          </cell>
        </row>
        <row r="68">
          <cell r="C68" t="str">
            <v>Park Warden</v>
          </cell>
          <cell r="F68" t="str">
            <v>Personnel Housing  B</v>
          </cell>
        </row>
        <row r="69">
          <cell r="C69" t="str">
            <v>Park Warden B</v>
          </cell>
          <cell r="F69" t="str">
            <v>Personnel Matters</v>
          </cell>
        </row>
        <row r="70">
          <cell r="C70" t="str">
            <v>Personnel Housing</v>
          </cell>
          <cell r="F70" t="str">
            <v>Personnel Recreation Clubs</v>
          </cell>
        </row>
        <row r="71">
          <cell r="C71" t="str">
            <v>Picnic Spots</v>
          </cell>
          <cell r="F71" t="str">
            <v>Picnic spots</v>
          </cell>
        </row>
        <row r="72">
          <cell r="C72" t="str">
            <v>Private Work Projects</v>
          </cell>
          <cell r="F72" t="str">
            <v>Picnic Spots B</v>
          </cell>
        </row>
        <row r="73">
          <cell r="C73" t="str">
            <v>Procurement</v>
          </cell>
          <cell r="F73" t="str">
            <v>Plant Nurseries</v>
          </cell>
        </row>
        <row r="74">
          <cell r="C74" t="str">
            <v>Project Management</v>
          </cell>
          <cell r="F74" t="str">
            <v>Private Work Projects</v>
          </cell>
        </row>
        <row r="75">
          <cell r="C75" t="str">
            <v>Protection Services</v>
          </cell>
          <cell r="F75" t="str">
            <v>Procurement</v>
          </cell>
        </row>
        <row r="76">
          <cell r="C76" t="str">
            <v>Radio Maintenance</v>
          </cell>
          <cell r="F76" t="str">
            <v>Project Management</v>
          </cell>
        </row>
        <row r="77">
          <cell r="C77" t="str">
            <v>Records Management</v>
          </cell>
          <cell r="F77" t="str">
            <v>Records Management</v>
          </cell>
        </row>
        <row r="78">
          <cell r="C78" t="str">
            <v>Recreation</v>
          </cell>
          <cell r="F78" t="str">
            <v>Recreation</v>
          </cell>
        </row>
        <row r="79">
          <cell r="C79" t="str">
            <v>Registration</v>
          </cell>
          <cell r="F79" t="str">
            <v>Region - Central</v>
          </cell>
        </row>
        <row r="80">
          <cell r="C80" t="str">
            <v>Remuneration</v>
          </cell>
          <cell r="F80" t="str">
            <v>Region - Far North</v>
          </cell>
        </row>
        <row r="81">
          <cell r="C81" t="str">
            <v>Research</v>
          </cell>
          <cell r="F81" t="str">
            <v>Region - North</v>
          </cell>
        </row>
        <row r="82">
          <cell r="C82" t="str">
            <v>Reservations</v>
          </cell>
          <cell r="F82" t="str">
            <v>Region - South</v>
          </cell>
        </row>
        <row r="83">
          <cell r="C83" t="str">
            <v>Resource Management</v>
          </cell>
          <cell r="F83" t="str">
            <v>Registration</v>
          </cell>
        </row>
        <row r="84">
          <cell r="C84" t="str">
            <v>Restaurants</v>
          </cell>
          <cell r="F84" t="str">
            <v>Registration B</v>
          </cell>
        </row>
        <row r="85">
          <cell r="C85" t="str">
            <v>Risk Management</v>
          </cell>
          <cell r="F85" t="str">
            <v>Research B</v>
          </cell>
        </row>
        <row r="86">
          <cell r="C86" t="str">
            <v>Roads</v>
          </cell>
          <cell r="F86" t="str">
            <v>Reservations</v>
          </cell>
        </row>
        <row r="87">
          <cell r="C87" t="str">
            <v>Safety</v>
          </cell>
          <cell r="F87" t="str">
            <v>Restaurants</v>
          </cell>
        </row>
        <row r="88">
          <cell r="C88" t="str">
            <v>Sales</v>
          </cell>
          <cell r="F88" t="str">
            <v>Risk Management</v>
          </cell>
        </row>
        <row r="89">
          <cell r="C89" t="str">
            <v>Schools</v>
          </cell>
          <cell r="F89" t="str">
            <v>Roads B</v>
          </cell>
        </row>
        <row r="90">
          <cell r="C90" t="str">
            <v>Services</v>
          </cell>
          <cell r="F90" t="str">
            <v>Sales</v>
          </cell>
        </row>
        <row r="91">
          <cell r="C91" t="str">
            <v>Shops</v>
          </cell>
          <cell r="F91" t="str">
            <v>School Hostels</v>
          </cell>
        </row>
        <row r="92">
          <cell r="C92" t="str">
            <v>Social Clubs</v>
          </cell>
          <cell r="F92" t="str">
            <v>Security</v>
          </cell>
        </row>
        <row r="93">
          <cell r="C93" t="str">
            <v>Sosio-Ecology</v>
          </cell>
          <cell r="F93" t="str">
            <v>Services</v>
          </cell>
        </row>
        <row r="94">
          <cell r="C94" t="str">
            <v>Staff Maintenance</v>
          </cell>
          <cell r="F94" t="str">
            <v>Shops</v>
          </cell>
        </row>
        <row r="95">
          <cell r="C95" t="str">
            <v>Technical Services</v>
          </cell>
          <cell r="F95" t="str">
            <v>Socio-Ecology</v>
          </cell>
        </row>
        <row r="96">
          <cell r="C96" t="str">
            <v>Telephone Switchboard</v>
          </cell>
          <cell r="F96" t="str">
            <v>Technical Services</v>
          </cell>
        </row>
        <row r="97">
          <cell r="C97" t="str">
            <v>Thulamela</v>
          </cell>
          <cell r="F97" t="str">
            <v>Telephone Services</v>
          </cell>
        </row>
        <row r="98">
          <cell r="C98" t="str">
            <v>Tourism - KNP Management</v>
          </cell>
          <cell r="F98" t="str">
            <v>Thulamela</v>
          </cell>
        </row>
        <row r="99">
          <cell r="C99" t="str">
            <v>Tourism Standards</v>
          </cell>
          <cell r="F99" t="str">
            <v>Tourism</v>
          </cell>
        </row>
        <row r="100">
          <cell r="C100" t="str">
            <v>Trade</v>
          </cell>
          <cell r="F100" t="str">
            <v>Tourism - KNP Management</v>
          </cell>
        </row>
        <row r="101">
          <cell r="C101" t="str">
            <v>Trade Advisor</v>
          </cell>
          <cell r="F101" t="str">
            <v>Tourism Standards</v>
          </cell>
        </row>
        <row r="102">
          <cell r="C102" t="str">
            <v>Trails</v>
          </cell>
          <cell r="F102" t="str">
            <v>Trade Advisor</v>
          </cell>
        </row>
        <row r="103">
          <cell r="C103" t="str">
            <v>Training &amp; Development</v>
          </cell>
          <cell r="F103" t="str">
            <v>Traffic Management</v>
          </cell>
        </row>
        <row r="104">
          <cell r="C104" t="str">
            <v>Transport Depot</v>
          </cell>
          <cell r="F104" t="str">
            <v>Training B</v>
          </cell>
        </row>
        <row r="105">
          <cell r="C105" t="str">
            <v>Veterinary Services</v>
          </cell>
          <cell r="F105" t="str">
            <v>Unallocated Budgets</v>
          </cell>
        </row>
        <row r="106">
          <cell r="C106" t="str">
            <v>Warehouses</v>
          </cell>
          <cell r="F106" t="str">
            <v>Vehicle Depot B</v>
          </cell>
        </row>
        <row r="107">
          <cell r="C107" t="str">
            <v>Wildlife Management</v>
          </cell>
          <cell r="F107" t="str">
            <v>Veld Fires B</v>
          </cell>
        </row>
        <row r="108">
          <cell r="F108" t="str">
            <v>Walking Trails B</v>
          </cell>
        </row>
        <row r="109">
          <cell r="F109" t="str">
            <v>Warehouses B</v>
          </cell>
        </row>
        <row r="110">
          <cell r="F110" t="str">
            <v>Wildlife Management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1"/>
  <sheetViews>
    <sheetView workbookViewId="0" topLeftCell="A1">
      <selection activeCell="A1" sqref="A1"/>
    </sheetView>
  </sheetViews>
  <sheetFormatPr defaultColWidth="9.140625" defaultRowHeight="12.75"/>
  <sheetData>
    <row r="1" spans="1:30" ht="12.75">
      <c r="A1">
        <v>0</v>
      </c>
      <c r="B1" t="s">
        <v>48</v>
      </c>
      <c r="C1" t="s">
        <v>1</v>
      </c>
      <c r="AA1">
        <v>1</v>
      </c>
      <c r="AB1">
        <v>1</v>
      </c>
      <c r="AC1" t="b">
        <v>1</v>
      </c>
      <c r="AD1" s="1" t="s">
        <v>0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T66"/>
  <sheetViews>
    <sheetView tabSelected="1" workbookViewId="0" topLeftCell="A1">
      <selection activeCell="X57" sqref="X57"/>
    </sheetView>
  </sheetViews>
  <sheetFormatPr defaultColWidth="9.140625" defaultRowHeight="12.75"/>
  <cols>
    <col min="1" max="1" width="2.57421875" style="0" customWidth="1"/>
    <col min="2" max="2" width="2.8515625" style="0" customWidth="1"/>
    <col min="3" max="3" width="52.28125" style="0" customWidth="1"/>
    <col min="4" max="10" width="9.140625" style="0" hidden="1" customWidth="1"/>
    <col min="11" max="11" width="0.85546875" style="0" customWidth="1"/>
    <col min="12" max="13" width="9.140625" style="0" hidden="1" customWidth="1"/>
    <col min="14" max="14" width="12.28125" style="0" customWidth="1"/>
    <col min="15" max="17" width="0" style="0" hidden="1" customWidth="1"/>
    <col min="18" max="18" width="0.85546875" style="0" customWidth="1"/>
  </cols>
  <sheetData>
    <row r="1" spans="1:17" ht="23.25">
      <c r="A1" s="4" t="s">
        <v>31</v>
      </c>
      <c r="B1" s="4"/>
      <c r="C1" s="4"/>
      <c r="D1" s="5"/>
      <c r="E1" s="5"/>
      <c r="F1" s="6"/>
      <c r="G1" s="6"/>
      <c r="H1" s="6"/>
      <c r="I1" s="6"/>
      <c r="J1" s="5"/>
      <c r="K1" s="5"/>
      <c r="L1" s="5"/>
      <c r="M1" s="6"/>
      <c r="N1" s="6"/>
      <c r="O1" s="6"/>
      <c r="P1" s="6"/>
      <c r="Q1" s="5"/>
    </row>
    <row r="2" spans="1:17" ht="20.25">
      <c r="A2" s="82" t="s">
        <v>32</v>
      </c>
      <c r="B2" s="82"/>
      <c r="C2" s="82"/>
      <c r="D2" s="7">
        <v>4</v>
      </c>
      <c r="E2" s="7"/>
      <c r="F2" s="8"/>
      <c r="G2" s="8"/>
      <c r="H2" s="8"/>
      <c r="I2" s="8"/>
      <c r="J2" s="9"/>
      <c r="K2" s="9"/>
      <c r="L2" s="9"/>
      <c r="M2" s="8"/>
      <c r="N2" s="8"/>
      <c r="O2" s="8"/>
      <c r="P2" s="8"/>
      <c r="Q2" s="9"/>
    </row>
    <row r="3" spans="1:17" ht="20.25">
      <c r="A3" s="7"/>
      <c r="B3" s="7"/>
      <c r="C3" s="7"/>
      <c r="D3" s="83">
        <v>38929</v>
      </c>
      <c r="E3" s="83"/>
      <c r="F3" s="83"/>
      <c r="G3" s="83"/>
      <c r="H3" s="8"/>
      <c r="I3" s="8"/>
      <c r="J3" s="9"/>
      <c r="K3" s="9"/>
      <c r="L3" s="9"/>
      <c r="M3" s="8"/>
      <c r="N3" s="8"/>
      <c r="O3" s="8"/>
      <c r="P3" s="8"/>
      <c r="Q3" s="9"/>
    </row>
    <row r="4" spans="1:17" ht="20.25">
      <c r="A4" s="7"/>
      <c r="B4" s="7"/>
      <c r="C4" s="7"/>
      <c r="D4" s="7"/>
      <c r="E4" s="7"/>
      <c r="F4" s="8"/>
      <c r="G4" s="8"/>
      <c r="H4" s="8"/>
      <c r="I4" s="8"/>
      <c r="J4" s="9"/>
      <c r="K4" s="9"/>
      <c r="L4" s="9"/>
      <c r="M4" s="8"/>
      <c r="N4" s="8"/>
      <c r="O4" s="8"/>
      <c r="P4" s="8"/>
      <c r="Q4" s="9"/>
    </row>
    <row r="5" spans="1:18" ht="21" thickBot="1">
      <c r="A5" s="7"/>
      <c r="B5" s="7"/>
      <c r="C5" s="7"/>
      <c r="D5" s="7"/>
      <c r="E5" s="10"/>
      <c r="F5" s="11" t="s">
        <v>4</v>
      </c>
      <c r="G5" s="11" t="s">
        <v>5</v>
      </c>
      <c r="H5" s="11" t="s">
        <v>6</v>
      </c>
      <c r="I5" s="11" t="s">
        <v>7</v>
      </c>
      <c r="J5" s="13"/>
      <c r="K5" s="13"/>
      <c r="L5" s="14"/>
      <c r="M5" s="11" t="s">
        <v>8</v>
      </c>
      <c r="N5" s="11" t="s">
        <v>33</v>
      </c>
      <c r="O5" s="11" t="s">
        <v>6</v>
      </c>
      <c r="P5" s="11" t="s">
        <v>7</v>
      </c>
      <c r="Q5" s="12"/>
      <c r="R5" s="80"/>
    </row>
    <row r="6" spans="1:17" ht="12.75">
      <c r="A6" s="5"/>
      <c r="B6" s="5"/>
      <c r="C6" s="5"/>
      <c r="D6" s="15" t="s">
        <v>9</v>
      </c>
      <c r="E6" s="16"/>
      <c r="F6" s="17" t="s">
        <v>10</v>
      </c>
      <c r="G6" s="17" t="s">
        <v>10</v>
      </c>
      <c r="H6" s="17" t="s">
        <v>10</v>
      </c>
      <c r="I6" s="17" t="s">
        <v>10</v>
      </c>
      <c r="J6" s="18"/>
      <c r="K6" s="19"/>
      <c r="L6" s="20"/>
      <c r="M6" s="17" t="s">
        <v>10</v>
      </c>
      <c r="N6" s="17" t="s">
        <v>10</v>
      </c>
      <c r="O6" s="17" t="s">
        <v>10</v>
      </c>
      <c r="P6" s="17" t="s">
        <v>10</v>
      </c>
      <c r="Q6" s="18"/>
    </row>
    <row r="7" spans="1:17" ht="12.75" hidden="1">
      <c r="A7" s="21" t="s">
        <v>11</v>
      </c>
      <c r="B7" s="5"/>
      <c r="C7" s="5"/>
      <c r="D7" s="15"/>
      <c r="E7" s="16"/>
      <c r="F7" s="22"/>
      <c r="G7" s="22"/>
      <c r="H7" s="22"/>
      <c r="I7" s="22"/>
      <c r="J7" s="18"/>
      <c r="K7" s="19"/>
      <c r="L7" s="19"/>
      <c r="M7" s="22"/>
      <c r="N7" s="22"/>
      <c r="O7" s="22"/>
      <c r="P7" s="22"/>
      <c r="Q7" s="18"/>
    </row>
    <row r="8" spans="1:17" ht="12.75" hidden="1">
      <c r="A8" s="23"/>
      <c r="B8" s="5" t="s">
        <v>12</v>
      </c>
      <c r="C8" s="5"/>
      <c r="D8" s="15"/>
      <c r="E8" s="16"/>
      <c r="F8" s="24">
        <v>202652910.03</v>
      </c>
      <c r="G8" s="24">
        <v>193677200.00654998</v>
      </c>
      <c r="H8" s="24">
        <v>175069766.20999998</v>
      </c>
      <c r="I8" s="24">
        <v>149300498.00999996</v>
      </c>
      <c r="J8" s="25"/>
      <c r="K8" s="26"/>
      <c r="L8" s="26"/>
      <c r="M8" s="24">
        <v>642347000</v>
      </c>
      <c r="N8" s="24">
        <v>612034236.78142</v>
      </c>
      <c r="O8" s="24">
        <v>559354654.23</v>
      </c>
      <c r="P8" s="24">
        <v>499159334.11999995</v>
      </c>
      <c r="Q8" s="18"/>
    </row>
    <row r="9" spans="1:17" ht="13.5" hidden="1" thickBot="1">
      <c r="A9" s="23"/>
      <c r="B9" s="5"/>
      <c r="C9" s="5"/>
      <c r="D9" s="15"/>
      <c r="E9" s="27"/>
      <c r="F9" s="28">
        <f>SUM(F8:F8)</f>
        <v>202652910.03</v>
      </c>
      <c r="G9" s="28">
        <f>SUM(G8:G8)</f>
        <v>193677200.00654998</v>
      </c>
      <c r="H9" s="28">
        <f>SUM(H8:H8)</f>
        <v>175069766.20999998</v>
      </c>
      <c r="I9" s="28">
        <f>SUM(I8:I8)</f>
        <v>149300498.00999996</v>
      </c>
      <c r="J9" s="29"/>
      <c r="K9" s="30"/>
      <c r="L9" s="30"/>
      <c r="M9" s="28">
        <f>SUM(M8:M8)</f>
        <v>642347000</v>
      </c>
      <c r="N9" s="28">
        <v>612034236.78142</v>
      </c>
      <c r="O9" s="28">
        <f>SUM(O8:O8)</f>
        <v>559354654.23</v>
      </c>
      <c r="P9" s="28">
        <f>SUM(P8:P8)</f>
        <v>499159334.11999995</v>
      </c>
      <c r="Q9" s="31"/>
    </row>
    <row r="10" spans="1:17" ht="13.5" hidden="1" thickTop="1">
      <c r="A10" s="5"/>
      <c r="B10" s="5"/>
      <c r="C10" s="5"/>
      <c r="D10" s="15"/>
      <c r="E10" s="16"/>
      <c r="F10" s="24"/>
      <c r="G10" s="24"/>
      <c r="H10" s="24"/>
      <c r="I10" s="24"/>
      <c r="J10" s="25"/>
      <c r="K10" s="26"/>
      <c r="L10" s="26"/>
      <c r="M10" s="24"/>
      <c r="N10" s="24"/>
      <c r="O10" s="24"/>
      <c r="P10" s="24"/>
      <c r="Q10" s="18"/>
    </row>
    <row r="11" spans="1:17" ht="12.75">
      <c r="A11" s="21"/>
      <c r="B11" s="5"/>
      <c r="C11" s="5"/>
      <c r="D11" s="15"/>
      <c r="E11" s="16"/>
      <c r="F11" s="24"/>
      <c r="G11" s="24"/>
      <c r="H11" s="24"/>
      <c r="I11" s="24"/>
      <c r="J11" s="25"/>
      <c r="K11" s="26"/>
      <c r="L11" s="26"/>
      <c r="M11" s="24"/>
      <c r="N11" s="24"/>
      <c r="O11" s="24"/>
      <c r="P11" s="24"/>
      <c r="Q11" s="18"/>
    </row>
    <row r="12" spans="1:17" ht="12.75">
      <c r="A12" s="21" t="s">
        <v>2</v>
      </c>
      <c r="B12" s="5"/>
      <c r="C12" s="5"/>
      <c r="D12" s="15"/>
      <c r="E12" s="16"/>
      <c r="F12" s="32">
        <f>F13+F19+F18</f>
        <v>152073918.35000002</v>
      </c>
      <c r="G12" s="32">
        <f>G13+G19+G18</f>
        <v>148386975.57448998</v>
      </c>
      <c r="H12" s="32">
        <f>H13+H19+H18</f>
        <v>137639401.106</v>
      </c>
      <c r="I12" s="32">
        <f>I13+I19+I18</f>
        <v>109936917.79199994</v>
      </c>
      <c r="J12" s="26"/>
      <c r="K12" s="26"/>
      <c r="L12" s="26"/>
      <c r="M12" s="32">
        <f>M13+M19+M18</f>
        <v>468835000</v>
      </c>
      <c r="N12" s="32">
        <f>N13+N19</f>
        <v>476672453.06790006</v>
      </c>
      <c r="O12" s="32">
        <f>O13+O19+O18</f>
        <v>423848321.27049994</v>
      </c>
      <c r="P12" s="32">
        <f>P13+P19+P18</f>
        <v>387152429.7953</v>
      </c>
      <c r="Q12" s="18"/>
    </row>
    <row r="13" spans="1:20" ht="12.75">
      <c r="A13" s="5"/>
      <c r="B13" s="5" t="s">
        <v>13</v>
      </c>
      <c r="C13" s="5"/>
      <c r="D13" s="15"/>
      <c r="E13" s="33"/>
      <c r="F13" s="34">
        <f>SUM(F14:F17)</f>
        <v>144744786.13000003</v>
      </c>
      <c r="G13" s="34">
        <f>SUM(G14:G17)</f>
        <v>142177012.05119</v>
      </c>
      <c r="H13" s="34">
        <f>SUM(H14:H17)</f>
        <v>126493049.97</v>
      </c>
      <c r="I13" s="34">
        <f>SUM(I14:I17)</f>
        <v>105267821.74999994</v>
      </c>
      <c r="J13" s="35"/>
      <c r="K13" s="76"/>
      <c r="L13" s="35"/>
      <c r="M13" s="34">
        <f>SUM(M14:M17)</f>
        <v>449505000</v>
      </c>
      <c r="N13" s="34">
        <f>SUM(N14:N17)</f>
        <v>458478923.13829005</v>
      </c>
      <c r="O13" s="34">
        <f>SUM(O14:O17)</f>
        <v>400752161.18999994</v>
      </c>
      <c r="P13" s="34">
        <f>SUM(P14:P17)</f>
        <v>362415149.85</v>
      </c>
      <c r="Q13" s="36"/>
      <c r="R13" s="73"/>
      <c r="S13" s="66"/>
      <c r="T13" s="66"/>
    </row>
    <row r="14" spans="1:18" ht="12.75">
      <c r="A14" s="5"/>
      <c r="B14" s="23" t="s">
        <v>14</v>
      </c>
      <c r="C14" s="37" t="s">
        <v>15</v>
      </c>
      <c r="D14" s="15">
        <f>D13+1</f>
        <v>1</v>
      </c>
      <c r="E14" s="38"/>
      <c r="F14" s="39">
        <v>9631658.530000001</v>
      </c>
      <c r="G14" s="40">
        <v>2262925.767469991</v>
      </c>
      <c r="H14" s="40">
        <v>1974397.46</v>
      </c>
      <c r="I14" s="40">
        <v>2815544.53</v>
      </c>
      <c r="J14" s="41"/>
      <c r="K14" s="77"/>
      <c r="L14" s="40"/>
      <c r="M14" s="40">
        <v>25000000</v>
      </c>
      <c r="N14" s="69">
        <v>7687143.611299992</v>
      </c>
      <c r="O14" s="40">
        <v>8760247.61</v>
      </c>
      <c r="P14" s="42">
        <v>4142794.6600000113</v>
      </c>
      <c r="Q14" s="18"/>
      <c r="R14" s="74"/>
    </row>
    <row r="15" spans="1:18" ht="12.75">
      <c r="A15" s="5"/>
      <c r="B15" s="23" t="s">
        <v>14</v>
      </c>
      <c r="C15" s="37" t="s">
        <v>16</v>
      </c>
      <c r="D15" s="15">
        <f>D14+1</f>
        <v>2</v>
      </c>
      <c r="E15" s="38"/>
      <c r="F15" s="43">
        <v>89859957.27000001</v>
      </c>
      <c r="G15" s="44">
        <v>92984464.37015998</v>
      </c>
      <c r="H15" s="44">
        <v>87754011.98</v>
      </c>
      <c r="I15" s="44">
        <v>68922788.31999995</v>
      </c>
      <c r="J15" s="45"/>
      <c r="K15" s="77"/>
      <c r="L15" s="44"/>
      <c r="M15" s="44">
        <v>271505000</v>
      </c>
      <c r="N15" s="70">
        <v>283777491.50911003</v>
      </c>
      <c r="O15" s="44">
        <v>243716831.85999998</v>
      </c>
      <c r="P15" s="46">
        <v>225446105.71</v>
      </c>
      <c r="Q15" s="18"/>
      <c r="R15" s="74"/>
    </row>
    <row r="16" spans="1:18" ht="12.75">
      <c r="A16" s="5"/>
      <c r="B16" s="23" t="s">
        <v>14</v>
      </c>
      <c r="C16" s="37" t="s">
        <v>17</v>
      </c>
      <c r="D16" s="15">
        <f>D15+1</f>
        <v>3</v>
      </c>
      <c r="E16" s="38"/>
      <c r="F16" s="43">
        <v>13316290.95</v>
      </c>
      <c r="G16" s="44">
        <v>12861011.69636</v>
      </c>
      <c r="H16" s="44">
        <v>10541116.899999999</v>
      </c>
      <c r="I16" s="44">
        <v>9634235</v>
      </c>
      <c r="J16" s="45"/>
      <c r="K16" s="77"/>
      <c r="L16" s="44"/>
      <c r="M16" s="44">
        <v>36000000</v>
      </c>
      <c r="N16" s="70">
        <v>42163146.238280006</v>
      </c>
      <c r="O16" s="44">
        <v>35617314.47</v>
      </c>
      <c r="P16" s="46">
        <v>34678896.53</v>
      </c>
      <c r="Q16" s="18"/>
      <c r="R16" s="74"/>
    </row>
    <row r="17" spans="1:18" ht="12.75">
      <c r="A17" s="5"/>
      <c r="B17" s="23" t="s">
        <v>14</v>
      </c>
      <c r="C17" s="37" t="s">
        <v>44</v>
      </c>
      <c r="D17" s="15">
        <f>D16+1</f>
        <v>4</v>
      </c>
      <c r="E17" s="47"/>
      <c r="F17" s="48">
        <v>31936879.38000001</v>
      </c>
      <c r="G17" s="49">
        <v>34068610.2172</v>
      </c>
      <c r="H17" s="49">
        <v>26223523.630000003</v>
      </c>
      <c r="I17" s="49">
        <v>23895253.9</v>
      </c>
      <c r="J17" s="50"/>
      <c r="K17" s="77"/>
      <c r="L17" s="49"/>
      <c r="M17" s="49">
        <v>117000000</v>
      </c>
      <c r="N17" s="71">
        <v>124851141.77960001</v>
      </c>
      <c r="O17" s="49">
        <v>112657767.25</v>
      </c>
      <c r="P17" s="51">
        <v>98147352.95</v>
      </c>
      <c r="Q17" s="52"/>
      <c r="R17" s="74"/>
    </row>
    <row r="18" spans="1:18" ht="12.75" hidden="1">
      <c r="A18" s="19"/>
      <c r="B18" s="19" t="s">
        <v>45</v>
      </c>
      <c r="C18" s="5"/>
      <c r="D18" s="19"/>
      <c r="E18" s="53"/>
      <c r="F18" s="24">
        <v>0</v>
      </c>
      <c r="G18" s="24">
        <v>0</v>
      </c>
      <c r="H18" s="24">
        <v>0</v>
      </c>
      <c r="I18" s="24">
        <v>0</v>
      </c>
      <c r="J18" s="26"/>
      <c r="K18" s="75"/>
      <c r="L18" s="44">
        <f>F19/G19*N19</f>
        <v>21472394.46775045</v>
      </c>
      <c r="M18" s="24">
        <v>0</v>
      </c>
      <c r="N18" s="24">
        <v>0</v>
      </c>
      <c r="O18" s="24">
        <v>0</v>
      </c>
      <c r="P18" s="24">
        <v>0</v>
      </c>
      <c r="Q18" s="18"/>
      <c r="R18" s="74"/>
    </row>
    <row r="19" spans="1:18" ht="12.75">
      <c r="A19" s="5"/>
      <c r="B19" s="5" t="s">
        <v>18</v>
      </c>
      <c r="C19" s="5"/>
      <c r="D19" s="15">
        <f>D17+1</f>
        <v>5</v>
      </c>
      <c r="E19" s="54"/>
      <c r="F19" s="55">
        <v>7329132.220000001</v>
      </c>
      <c r="G19" s="55">
        <v>6209963.5233</v>
      </c>
      <c r="H19" s="55">
        <v>11146351.136</v>
      </c>
      <c r="I19" s="55">
        <v>4669096.042</v>
      </c>
      <c r="J19" s="56"/>
      <c r="K19" s="75"/>
      <c r="L19" s="56"/>
      <c r="M19" s="55">
        <v>19330000</v>
      </c>
      <c r="N19" s="55">
        <v>18193529.92961</v>
      </c>
      <c r="O19" s="55">
        <v>23096160.080499995</v>
      </c>
      <c r="P19" s="55">
        <v>24737279.945300005</v>
      </c>
      <c r="Q19" s="57"/>
      <c r="R19" s="74"/>
    </row>
    <row r="20" spans="1:18" ht="12.75">
      <c r="A20" s="5"/>
      <c r="B20" s="21" t="s">
        <v>19</v>
      </c>
      <c r="C20" s="5"/>
      <c r="D20" s="15"/>
      <c r="E20" s="16"/>
      <c r="F20" s="32">
        <f>SUM(F21:F25)</f>
        <v>198279640.70000002</v>
      </c>
      <c r="G20" s="32">
        <f>SUM(G21:G25)</f>
        <v>201021018.93620998</v>
      </c>
      <c r="H20" s="32">
        <f>SUM(H21:H25)</f>
        <v>162743229.44999996</v>
      </c>
      <c r="I20" s="32">
        <f>SUM(I21:I25)</f>
        <v>147664577.24</v>
      </c>
      <c r="J20" s="26"/>
      <c r="K20" s="75"/>
      <c r="L20" s="26"/>
      <c r="M20" s="32">
        <f>SUM(M21:M25)</f>
        <v>603560000</v>
      </c>
      <c r="N20" s="32">
        <f>N21+N22+N24</f>
        <v>571163129.02378</v>
      </c>
      <c r="O20" s="32">
        <f>SUM(O21:O25)</f>
        <v>558586679.02</v>
      </c>
      <c r="P20" s="32">
        <f>SUM(P21:P25)</f>
        <v>495131531.65000004</v>
      </c>
      <c r="Q20" s="18"/>
      <c r="R20" s="74"/>
    </row>
    <row r="21" spans="1:18" ht="12.75">
      <c r="A21" s="5"/>
      <c r="B21" s="23" t="s">
        <v>14</v>
      </c>
      <c r="C21" s="37" t="s">
        <v>20</v>
      </c>
      <c r="D21" s="15">
        <f>D19+1</f>
        <v>6</v>
      </c>
      <c r="E21" s="38"/>
      <c r="F21" s="39">
        <v>112694672.32000001</v>
      </c>
      <c r="G21" s="40">
        <v>112300766.29473998</v>
      </c>
      <c r="H21" s="40">
        <v>90554352.60999997</v>
      </c>
      <c r="I21" s="40">
        <v>82348209.00000001</v>
      </c>
      <c r="J21" s="41"/>
      <c r="K21" s="77"/>
      <c r="L21" s="41"/>
      <c r="M21" s="40">
        <v>334600000</v>
      </c>
      <c r="N21" s="69">
        <v>331484879.26309997</v>
      </c>
      <c r="O21" s="40">
        <v>290590371.22999996</v>
      </c>
      <c r="P21" s="42">
        <v>256537984.39000002</v>
      </c>
      <c r="Q21" s="18"/>
      <c r="R21" s="74"/>
    </row>
    <row r="22" spans="1:18" ht="12.75">
      <c r="A22" s="5"/>
      <c r="B22" s="23" t="s">
        <v>14</v>
      </c>
      <c r="C22" s="37" t="s">
        <v>21</v>
      </c>
      <c r="D22" s="15">
        <f>D21+1</f>
        <v>7</v>
      </c>
      <c r="E22" s="38"/>
      <c r="F22" s="43">
        <v>12829507.84</v>
      </c>
      <c r="G22" s="44">
        <v>15501165.328639999</v>
      </c>
      <c r="H22" s="44">
        <v>12539769.909999998</v>
      </c>
      <c r="I22" s="44">
        <v>8951781.08</v>
      </c>
      <c r="J22" s="45"/>
      <c r="K22" s="77"/>
      <c r="L22" s="45"/>
      <c r="M22" s="44">
        <v>43600000</v>
      </c>
      <c r="N22" s="70">
        <v>43766147.18427</v>
      </c>
      <c r="O22" s="44">
        <v>49693246.08</v>
      </c>
      <c r="P22" s="46">
        <v>43191780.77000001</v>
      </c>
      <c r="Q22" s="18"/>
      <c r="R22" s="74"/>
    </row>
    <row r="23" spans="1:18" ht="12.75" hidden="1">
      <c r="A23" s="37"/>
      <c r="B23" s="58" t="s">
        <v>14</v>
      </c>
      <c r="C23" s="37" t="s">
        <v>46</v>
      </c>
      <c r="D23" s="37"/>
      <c r="E23" s="59"/>
      <c r="F23" s="43">
        <v>0</v>
      </c>
      <c r="G23" s="44">
        <v>0</v>
      </c>
      <c r="H23" s="44">
        <v>0</v>
      </c>
      <c r="I23" s="44">
        <v>0</v>
      </c>
      <c r="J23" s="45"/>
      <c r="K23" s="77"/>
      <c r="L23" s="44">
        <f>F24/G24*N24</f>
        <v>194705126.05072686</v>
      </c>
      <c r="M23" s="44">
        <v>0</v>
      </c>
      <c r="N23" s="70">
        <v>0</v>
      </c>
      <c r="O23" s="44">
        <v>0</v>
      </c>
      <c r="P23" s="46">
        <v>0</v>
      </c>
      <c r="Q23" s="60"/>
      <c r="R23" s="74"/>
    </row>
    <row r="24" spans="1:18" ht="12.75">
      <c r="A24" s="5"/>
      <c r="B24" s="23" t="s">
        <v>14</v>
      </c>
      <c r="C24" s="37" t="s">
        <v>22</v>
      </c>
      <c r="D24" s="15">
        <f>D22+1</f>
        <v>8</v>
      </c>
      <c r="E24" s="38"/>
      <c r="F24" s="43">
        <v>63962845.04</v>
      </c>
      <c r="G24" s="44">
        <v>64359350.535490006</v>
      </c>
      <c r="H24" s="44">
        <v>51817165.45999999</v>
      </c>
      <c r="I24" s="44">
        <v>49355994.129999995</v>
      </c>
      <c r="J24" s="45"/>
      <c r="K24" s="77"/>
      <c r="L24" s="45"/>
      <c r="M24" s="44">
        <v>199360000</v>
      </c>
      <c r="N24" s="71">
        <v>195912102.57641</v>
      </c>
      <c r="O24" s="44">
        <v>191723776.89999998</v>
      </c>
      <c r="P24" s="46">
        <v>171234301.16</v>
      </c>
      <c r="Q24" s="18"/>
      <c r="R24" s="74"/>
    </row>
    <row r="25" spans="1:18" ht="12.75" hidden="1">
      <c r="A25" s="5"/>
      <c r="B25" s="23" t="s">
        <v>14</v>
      </c>
      <c r="C25" s="37" t="s">
        <v>3</v>
      </c>
      <c r="D25" s="15">
        <f>D24+1</f>
        <v>9</v>
      </c>
      <c r="E25" s="38"/>
      <c r="F25" s="48">
        <v>8792615.5</v>
      </c>
      <c r="G25" s="49">
        <v>8859736.777340002</v>
      </c>
      <c r="H25" s="49">
        <v>7831941.47</v>
      </c>
      <c r="I25" s="49">
        <v>7008593.03</v>
      </c>
      <c r="J25" s="50"/>
      <c r="K25" s="77"/>
      <c r="L25" s="44">
        <f>F25/G25*N25</f>
        <v>25422187.64704246</v>
      </c>
      <c r="M25" s="49">
        <v>26000000</v>
      </c>
      <c r="N25" s="71">
        <v>25616256.14778001</v>
      </c>
      <c r="O25" s="49">
        <v>26579284.810000002</v>
      </c>
      <c r="P25" s="51">
        <v>24167465.33</v>
      </c>
      <c r="Q25" s="18"/>
      <c r="R25" s="74"/>
    </row>
    <row r="26" spans="1:18" ht="12.75">
      <c r="A26" s="5"/>
      <c r="B26" s="23"/>
      <c r="C26" s="5"/>
      <c r="D26" s="15"/>
      <c r="E26" s="54"/>
      <c r="F26" s="55"/>
      <c r="G26" s="55"/>
      <c r="H26" s="55"/>
      <c r="I26" s="55"/>
      <c r="J26" s="56"/>
      <c r="K26" s="78"/>
      <c r="L26" s="56"/>
      <c r="M26" s="55"/>
      <c r="N26" s="55"/>
      <c r="O26" s="55"/>
      <c r="P26" s="55"/>
      <c r="Q26" s="57"/>
      <c r="R26" s="79"/>
    </row>
    <row r="27" spans="1:17" ht="12.75">
      <c r="A27" s="61" t="s">
        <v>38</v>
      </c>
      <c r="B27" s="5"/>
      <c r="C27" s="5"/>
      <c r="D27" s="15"/>
      <c r="E27" s="16"/>
      <c r="F27" s="62">
        <f>F12-F20</f>
        <v>-46205722.349999994</v>
      </c>
      <c r="G27" s="62">
        <f>G12-G20</f>
        <v>-52634043.361719996</v>
      </c>
      <c r="H27" s="62">
        <f>H12-H20</f>
        <v>-25103828.343999952</v>
      </c>
      <c r="I27" s="62">
        <f>I12-I20</f>
        <v>-37727659.44800007</v>
      </c>
      <c r="J27" s="26"/>
      <c r="K27" s="26"/>
      <c r="L27" s="26"/>
      <c r="M27" s="62">
        <f>M12-M20</f>
        <v>-134725000</v>
      </c>
      <c r="N27" s="62">
        <f>N12-N20</f>
        <v>-94490675.95587993</v>
      </c>
      <c r="O27" s="62">
        <f>O12-O20</f>
        <v>-134738357.74950004</v>
      </c>
      <c r="P27" s="62">
        <f>P12-P20</f>
        <v>-107979101.85470003</v>
      </c>
      <c r="Q27" s="18"/>
    </row>
    <row r="28" spans="1:17" ht="12.75">
      <c r="A28" s="61"/>
      <c r="B28" s="5"/>
      <c r="C28" s="5"/>
      <c r="D28" s="15"/>
      <c r="E28" s="16"/>
      <c r="F28" s="62"/>
      <c r="G28" s="62"/>
      <c r="H28" s="62"/>
      <c r="I28" s="62"/>
      <c r="J28" s="26"/>
      <c r="K28" s="26"/>
      <c r="L28" s="26"/>
      <c r="M28" s="62"/>
      <c r="N28" s="62"/>
      <c r="O28" s="62"/>
      <c r="P28" s="62"/>
      <c r="Q28" s="18"/>
    </row>
    <row r="29" spans="1:17" ht="12.75">
      <c r="A29" s="5"/>
      <c r="B29" s="5" t="s">
        <v>23</v>
      </c>
      <c r="C29" s="5"/>
      <c r="D29" s="15"/>
      <c r="E29" s="16"/>
      <c r="F29" s="24">
        <v>21828947.37</v>
      </c>
      <c r="G29" s="24">
        <v>29105264</v>
      </c>
      <c r="H29" s="24">
        <v>25168421.049999997</v>
      </c>
      <c r="I29" s="24">
        <v>22877000</v>
      </c>
      <c r="J29" s="26"/>
      <c r="K29" s="26"/>
      <c r="L29" s="24">
        <f>F29/G29*N29</f>
        <v>65486842.11</v>
      </c>
      <c r="M29" s="24">
        <v>87316000</v>
      </c>
      <c r="N29" s="24">
        <v>87315792</v>
      </c>
      <c r="O29" s="24">
        <v>75514912.25999999</v>
      </c>
      <c r="P29" s="24">
        <v>73631000</v>
      </c>
      <c r="Q29" s="18"/>
    </row>
    <row r="30" spans="1:17" ht="12.75">
      <c r="A30" s="5"/>
      <c r="B30" s="5" t="s">
        <v>24</v>
      </c>
      <c r="C30" s="5"/>
      <c r="D30" s="15"/>
      <c r="E30" s="16"/>
      <c r="F30" s="24">
        <v>3508775.92</v>
      </c>
      <c r="G30" s="24">
        <v>3508772</v>
      </c>
      <c r="H30" s="24">
        <v>4000000</v>
      </c>
      <c r="I30" s="24">
        <v>4000000</v>
      </c>
      <c r="J30" s="26"/>
      <c r="K30" s="26"/>
      <c r="L30" s="24">
        <f>F30/G30*N30</f>
        <v>10526327.76</v>
      </c>
      <c r="M30" s="24">
        <v>10526000</v>
      </c>
      <c r="N30" s="24">
        <v>10526316</v>
      </c>
      <c r="O30" s="24">
        <v>12000000</v>
      </c>
      <c r="P30" s="24">
        <v>12000000</v>
      </c>
      <c r="Q30" s="18"/>
    </row>
    <row r="31" spans="1:17" ht="12.75">
      <c r="A31" s="5"/>
      <c r="B31" s="5" t="s">
        <v>34</v>
      </c>
      <c r="C31" s="5"/>
      <c r="D31" s="15"/>
      <c r="E31" s="54"/>
      <c r="F31" s="55">
        <v>6129112.54</v>
      </c>
      <c r="G31" s="55">
        <v>6794939.32</v>
      </c>
      <c r="H31" s="55">
        <v>4950000</v>
      </c>
      <c r="I31" s="55">
        <v>0</v>
      </c>
      <c r="J31" s="56"/>
      <c r="K31" s="26"/>
      <c r="L31" s="24">
        <f>F31/G31*N31</f>
        <v>18944566.239911977</v>
      </c>
      <c r="M31" s="55">
        <v>21003000</v>
      </c>
      <c r="N31" s="24">
        <v>21002580.259999998</v>
      </c>
      <c r="O31" s="55">
        <v>15205211.91</v>
      </c>
      <c r="P31" s="55">
        <v>0</v>
      </c>
      <c r="Q31" s="57"/>
    </row>
    <row r="32" spans="1:17" ht="12.75" hidden="1">
      <c r="A32" s="61" t="s">
        <v>25</v>
      </c>
      <c r="B32" s="5"/>
      <c r="C32" s="5"/>
      <c r="D32" s="15"/>
      <c r="E32" s="16"/>
      <c r="F32" s="62">
        <f>SUM(F27:F31)</f>
        <v>-14738886.519999996</v>
      </c>
      <c r="G32" s="62">
        <f>SUM(G27:G31)</f>
        <v>-13225068.041719995</v>
      </c>
      <c r="H32" s="62">
        <f>SUM(H27:H31)</f>
        <v>9014592.706000045</v>
      </c>
      <c r="I32" s="62">
        <f>SUM(I27:I31)</f>
        <v>-10850659.448000073</v>
      </c>
      <c r="J32" s="26"/>
      <c r="K32" s="26"/>
      <c r="L32" s="26"/>
      <c r="M32" s="62">
        <f>SUM(M27:M31)</f>
        <v>-15880000</v>
      </c>
      <c r="N32" s="62">
        <v>-1262243.8436599895</v>
      </c>
      <c r="O32" s="62">
        <f>SUM(O27:O31)</f>
        <v>-32018233.579500046</v>
      </c>
      <c r="P32" s="62">
        <f>SUM(P27:P31)</f>
        <v>-22348101.85470003</v>
      </c>
      <c r="Q32" s="18"/>
    </row>
    <row r="33" spans="1:17" ht="12.75" hidden="1">
      <c r="A33" s="5"/>
      <c r="B33" s="21" t="s">
        <v>26</v>
      </c>
      <c r="C33" s="5"/>
      <c r="D33" s="15"/>
      <c r="E33" s="16"/>
      <c r="F33" s="32">
        <f>SUM(F34:F37)</f>
        <v>0</v>
      </c>
      <c r="G33" s="32">
        <f>SUM(G34:G37)</f>
        <v>0</v>
      </c>
      <c r="H33" s="32">
        <f>SUM(H34:H37)</f>
        <v>0</v>
      </c>
      <c r="I33" s="32">
        <f>SUM(I34:I37)</f>
        <v>0</v>
      </c>
      <c r="J33" s="26"/>
      <c r="K33" s="26"/>
      <c r="L33" s="26"/>
      <c r="M33" s="32">
        <f>SUM(M34:M37)</f>
        <v>0</v>
      </c>
      <c r="N33" s="32">
        <v>0</v>
      </c>
      <c r="O33" s="32">
        <f>SUM(O34:O37)</f>
        <v>0</v>
      </c>
      <c r="P33" s="32">
        <f>SUM(P34:P37)</f>
        <v>0</v>
      </c>
      <c r="Q33" s="18"/>
    </row>
    <row r="34" spans="1:17" ht="12.75" hidden="1">
      <c r="A34" s="5"/>
      <c r="B34" s="23" t="s">
        <v>14</v>
      </c>
      <c r="C34" s="37" t="s">
        <v>20</v>
      </c>
      <c r="D34" s="15">
        <f>D24+1</f>
        <v>9</v>
      </c>
      <c r="E34" s="38"/>
      <c r="F34" s="39"/>
      <c r="G34" s="40"/>
      <c r="H34" s="40"/>
      <c r="I34" s="40"/>
      <c r="J34" s="41"/>
      <c r="K34" s="45"/>
      <c r="L34" s="41"/>
      <c r="M34" s="40"/>
      <c r="N34" s="40"/>
      <c r="O34" s="40"/>
      <c r="P34" s="42"/>
      <c r="Q34" s="60"/>
    </row>
    <row r="35" spans="1:17" ht="12.75" hidden="1">
      <c r="A35" s="5"/>
      <c r="B35" s="23" t="s">
        <v>14</v>
      </c>
      <c r="C35" s="37" t="s">
        <v>21</v>
      </c>
      <c r="D35" s="15">
        <f>D34+1</f>
        <v>10</v>
      </c>
      <c r="E35" s="38"/>
      <c r="F35" s="43"/>
      <c r="G35" s="44"/>
      <c r="H35" s="44"/>
      <c r="I35" s="44"/>
      <c r="J35" s="45"/>
      <c r="K35" s="45"/>
      <c r="L35" s="45"/>
      <c r="M35" s="44"/>
      <c r="N35" s="44"/>
      <c r="O35" s="44"/>
      <c r="P35" s="46"/>
      <c r="Q35" s="60"/>
    </row>
    <row r="36" spans="1:17" ht="12.75" hidden="1">
      <c r="A36" s="5"/>
      <c r="B36" s="23" t="s">
        <v>14</v>
      </c>
      <c r="C36" s="37" t="s">
        <v>22</v>
      </c>
      <c r="D36" s="15">
        <f>D35+1</f>
        <v>11</v>
      </c>
      <c r="E36" s="38"/>
      <c r="F36" s="43"/>
      <c r="G36" s="44"/>
      <c r="H36" s="44"/>
      <c r="I36" s="44"/>
      <c r="J36" s="45"/>
      <c r="K36" s="45"/>
      <c r="L36" s="45"/>
      <c r="M36" s="44"/>
      <c r="N36" s="44"/>
      <c r="O36" s="44"/>
      <c r="P36" s="46"/>
      <c r="Q36" s="60"/>
    </row>
    <row r="37" spans="1:17" ht="12.75" hidden="1">
      <c r="A37" s="5"/>
      <c r="B37" s="23" t="s">
        <v>14</v>
      </c>
      <c r="C37" s="37" t="s">
        <v>3</v>
      </c>
      <c r="D37" s="15"/>
      <c r="E37" s="38"/>
      <c r="F37" s="48"/>
      <c r="G37" s="49"/>
      <c r="H37" s="49"/>
      <c r="I37" s="49"/>
      <c r="J37" s="50"/>
      <c r="K37" s="45"/>
      <c r="L37" s="44" t="e">
        <f>F37/G37*N37</f>
        <v>#DIV/0!</v>
      </c>
      <c r="M37" s="49"/>
      <c r="N37" s="49"/>
      <c r="O37" s="49"/>
      <c r="P37" s="51"/>
      <c r="Q37" s="60"/>
    </row>
    <row r="38" spans="1:17" ht="12.75" hidden="1">
      <c r="A38" s="5"/>
      <c r="B38" s="23"/>
      <c r="C38" s="5"/>
      <c r="D38" s="15"/>
      <c r="E38" s="54"/>
      <c r="F38" s="55"/>
      <c r="G38" s="55"/>
      <c r="H38" s="55"/>
      <c r="I38" s="55"/>
      <c r="J38" s="56"/>
      <c r="K38" s="26"/>
      <c r="L38" s="56"/>
      <c r="M38" s="55"/>
      <c r="N38" s="55"/>
      <c r="O38" s="55"/>
      <c r="P38" s="55"/>
      <c r="Q38" s="57"/>
    </row>
    <row r="39" spans="1:17" ht="12.75" hidden="1">
      <c r="A39" s="61" t="s">
        <v>27</v>
      </c>
      <c r="B39" s="5"/>
      <c r="C39" s="5"/>
      <c r="D39" s="15"/>
      <c r="E39" s="16"/>
      <c r="F39" s="62">
        <f>F32-F33</f>
        <v>-14738886.519999996</v>
      </c>
      <c r="G39" s="62">
        <f>G32-G33</f>
        <v>-13225068.041719995</v>
      </c>
      <c r="H39" s="62">
        <f>H32-H33</f>
        <v>9014592.706000045</v>
      </c>
      <c r="I39" s="62">
        <f>I32-I33</f>
        <v>-10850659.448000073</v>
      </c>
      <c r="J39" s="26"/>
      <c r="K39" s="26"/>
      <c r="L39" s="26"/>
      <c r="M39" s="62">
        <f>M32-M33</f>
        <v>-15880000</v>
      </c>
      <c r="N39" s="62">
        <v>-1262243.8436599895</v>
      </c>
      <c r="O39" s="62">
        <f>O32-O33</f>
        <v>-32018233.579500046</v>
      </c>
      <c r="P39" s="62">
        <f>P32-P33</f>
        <v>-22348101.85470003</v>
      </c>
      <c r="Q39" s="18"/>
    </row>
    <row r="40" spans="1:17" ht="12.75" hidden="1">
      <c r="A40" s="63" t="s">
        <v>28</v>
      </c>
      <c r="B40" s="5"/>
      <c r="C40" s="5"/>
      <c r="D40" s="15"/>
      <c r="E40" s="54"/>
      <c r="F40" s="64"/>
      <c r="G40" s="64"/>
      <c r="H40" s="64"/>
      <c r="I40" s="64"/>
      <c r="J40" s="56"/>
      <c r="K40" s="26"/>
      <c r="L40" s="56"/>
      <c r="M40" s="64"/>
      <c r="N40" s="32"/>
      <c r="O40" s="64"/>
      <c r="P40" s="64"/>
      <c r="Q40" s="57"/>
    </row>
    <row r="41" spans="1:17" ht="12.75">
      <c r="A41" s="63"/>
      <c r="B41" s="5" t="s">
        <v>39</v>
      </c>
      <c r="C41" s="5"/>
      <c r="D41" s="15"/>
      <c r="E41" s="16"/>
      <c r="F41" s="32"/>
      <c r="G41" s="32"/>
      <c r="H41" s="32"/>
      <c r="I41" s="32"/>
      <c r="J41" s="26"/>
      <c r="K41" s="26"/>
      <c r="L41" s="56"/>
      <c r="M41" s="64"/>
      <c r="N41" s="24">
        <v>35500000</v>
      </c>
      <c r="O41" s="64"/>
      <c r="P41" s="64"/>
      <c r="Q41" s="57"/>
    </row>
    <row r="42" spans="1:17" ht="12.75">
      <c r="A42" s="63"/>
      <c r="B42" s="5" t="s">
        <v>42</v>
      </c>
      <c r="C42" s="5"/>
      <c r="D42" s="15"/>
      <c r="E42" s="16"/>
      <c r="F42" s="32"/>
      <c r="G42" s="32"/>
      <c r="H42" s="32"/>
      <c r="I42" s="32"/>
      <c r="J42" s="26"/>
      <c r="K42" s="26"/>
      <c r="L42" s="56"/>
      <c r="M42" s="64"/>
      <c r="N42" s="24">
        <v>31053000</v>
      </c>
      <c r="O42" s="64"/>
      <c r="P42" s="64"/>
      <c r="Q42" s="57"/>
    </row>
    <row r="43" spans="1:17" ht="12.75">
      <c r="A43" s="63"/>
      <c r="B43" s="5" t="s">
        <v>49</v>
      </c>
      <c r="C43" s="5"/>
      <c r="D43" s="15"/>
      <c r="E43" s="16"/>
      <c r="F43" s="32"/>
      <c r="G43" s="32"/>
      <c r="H43" s="32"/>
      <c r="I43" s="32"/>
      <c r="J43" s="26"/>
      <c r="K43" s="26"/>
      <c r="L43" s="56"/>
      <c r="M43" s="64"/>
      <c r="N43" s="24">
        <v>92338000</v>
      </c>
      <c r="O43" s="64"/>
      <c r="P43" s="64"/>
      <c r="Q43" s="57"/>
    </row>
    <row r="44" spans="1:17" ht="12.75">
      <c r="A44" s="63"/>
      <c r="B44" s="5" t="s">
        <v>50</v>
      </c>
      <c r="C44" s="5"/>
      <c r="D44" s="15"/>
      <c r="E44" s="16"/>
      <c r="F44" s="32"/>
      <c r="G44" s="32"/>
      <c r="H44" s="32"/>
      <c r="I44" s="32"/>
      <c r="J44" s="26"/>
      <c r="K44" s="26"/>
      <c r="L44" s="56"/>
      <c r="M44" s="64"/>
      <c r="N44" s="24">
        <v>31058000</v>
      </c>
      <c r="O44" s="64"/>
      <c r="P44" s="64"/>
      <c r="Q44" s="57"/>
    </row>
    <row r="45" spans="1:17" ht="12.75">
      <c r="A45" s="63"/>
      <c r="B45" s="5" t="s">
        <v>51</v>
      </c>
      <c r="C45" s="5"/>
      <c r="D45" s="15"/>
      <c r="E45" s="16"/>
      <c r="F45" s="32"/>
      <c r="G45" s="32"/>
      <c r="H45" s="32"/>
      <c r="I45" s="32"/>
      <c r="J45" s="26"/>
      <c r="K45" s="26"/>
      <c r="L45" s="56"/>
      <c r="M45" s="64"/>
      <c r="N45" s="24">
        <v>9115000</v>
      </c>
      <c r="O45" s="64"/>
      <c r="P45" s="64"/>
      <c r="Q45" s="57"/>
    </row>
    <row r="46" spans="1:17" ht="12.75">
      <c r="A46" s="63"/>
      <c r="B46" s="5" t="s">
        <v>52</v>
      </c>
      <c r="C46" s="5"/>
      <c r="D46" s="15"/>
      <c r="E46" s="16"/>
      <c r="F46" s="32"/>
      <c r="G46" s="32"/>
      <c r="H46" s="32"/>
      <c r="I46" s="32"/>
      <c r="J46" s="26"/>
      <c r="K46" s="26"/>
      <c r="L46" s="56"/>
      <c r="M46" s="64"/>
      <c r="N46" s="24">
        <v>3292000</v>
      </c>
      <c r="O46" s="64"/>
      <c r="P46" s="64"/>
      <c r="Q46" s="57"/>
    </row>
    <row r="47" spans="1:17" ht="12.75">
      <c r="A47" s="63"/>
      <c r="B47" s="5" t="s">
        <v>40</v>
      </c>
      <c r="C47" s="5"/>
      <c r="D47" s="15"/>
      <c r="E47" s="16"/>
      <c r="F47" s="32"/>
      <c r="G47" s="32"/>
      <c r="H47" s="32"/>
      <c r="I47" s="32"/>
      <c r="J47" s="26"/>
      <c r="K47" s="26"/>
      <c r="L47" s="56"/>
      <c r="M47" s="64"/>
      <c r="N47" s="24">
        <v>6000000</v>
      </c>
      <c r="O47" s="64"/>
      <c r="P47" s="64"/>
      <c r="Q47" s="57"/>
    </row>
    <row r="48" spans="1:18" ht="12.75">
      <c r="A48" s="63"/>
      <c r="B48" s="5"/>
      <c r="C48" s="5"/>
      <c r="D48" s="15"/>
      <c r="E48" s="16"/>
      <c r="F48" s="32"/>
      <c r="G48" s="32"/>
      <c r="H48" s="32"/>
      <c r="I48" s="32"/>
      <c r="J48" s="26"/>
      <c r="K48" s="56"/>
      <c r="L48" s="56"/>
      <c r="M48" s="64"/>
      <c r="N48" s="64"/>
      <c r="O48" s="64"/>
      <c r="P48" s="64"/>
      <c r="Q48" s="57"/>
      <c r="R48" s="3"/>
    </row>
    <row r="49" spans="1:17" ht="12.75">
      <c r="A49" s="61" t="s">
        <v>53</v>
      </c>
      <c r="B49" s="5"/>
      <c r="C49" s="5"/>
      <c r="D49" s="15"/>
      <c r="E49" s="16"/>
      <c r="F49" s="62">
        <f>SUM(F27:F31)</f>
        <v>-14738886.519999996</v>
      </c>
      <c r="G49" s="62">
        <f>SUM(G27:G31)</f>
        <v>-13225068.041719995</v>
      </c>
      <c r="H49" s="62">
        <f>SUM(H27:H31)</f>
        <v>9014592.706000045</v>
      </c>
      <c r="I49" s="62">
        <f>SUM(I27:I31)</f>
        <v>-10850659.448000073</v>
      </c>
      <c r="J49" s="26"/>
      <c r="K49" s="26"/>
      <c r="L49" s="26"/>
      <c r="M49" s="62">
        <f>SUM(M27:M31)</f>
        <v>-15880000</v>
      </c>
      <c r="N49" s="62">
        <f>N27+N29+N30+N31+N41+N42+N43+N47</f>
        <v>189245012.30412006</v>
      </c>
      <c r="O49" s="62">
        <f>SUM(O27:O31)</f>
        <v>-32018233.579500046</v>
      </c>
      <c r="P49" s="62">
        <f>SUM(P27:P31)</f>
        <v>-22348101.85470003</v>
      </c>
      <c r="Q49" s="18"/>
    </row>
    <row r="50" spans="1:17" ht="12.75">
      <c r="A50" s="61"/>
      <c r="B50" s="5"/>
      <c r="C50" s="5"/>
      <c r="D50" s="15"/>
      <c r="E50" s="16"/>
      <c r="F50" s="62"/>
      <c r="G50" s="62"/>
      <c r="H50" s="62"/>
      <c r="I50" s="62"/>
      <c r="J50" s="26"/>
      <c r="K50" s="26"/>
      <c r="L50" s="26"/>
      <c r="M50" s="62"/>
      <c r="N50" s="62"/>
      <c r="O50" s="62"/>
      <c r="P50" s="62"/>
      <c r="Q50" s="18"/>
    </row>
    <row r="51" spans="1:17" ht="12.75">
      <c r="A51" s="5"/>
      <c r="B51" s="5" t="s">
        <v>29</v>
      </c>
      <c r="C51" s="5"/>
      <c r="D51" s="15">
        <f>D25+1</f>
        <v>10</v>
      </c>
      <c r="E51" s="53"/>
      <c r="F51" s="24">
        <v>2373739.4</v>
      </c>
      <c r="G51" s="24">
        <v>2046813.14154</v>
      </c>
      <c r="H51" s="24">
        <v>2210921.66</v>
      </c>
      <c r="I51" s="24">
        <v>2295287.07</v>
      </c>
      <c r="J51" s="26"/>
      <c r="K51" s="26"/>
      <c r="L51" s="26"/>
      <c r="M51" s="24">
        <v>6860000</v>
      </c>
      <c r="N51" s="24">
        <v>6110601.5334</v>
      </c>
      <c r="O51" s="24">
        <v>7172763.049999999</v>
      </c>
      <c r="P51" s="24">
        <v>7317868.009999999</v>
      </c>
      <c r="Q51" s="18"/>
    </row>
    <row r="52" spans="1:17" ht="12.75" hidden="1">
      <c r="A52" s="5"/>
      <c r="B52" s="5" t="s">
        <v>47</v>
      </c>
      <c r="C52" s="5"/>
      <c r="D52" s="15"/>
      <c r="E52" s="53"/>
      <c r="F52" s="24">
        <v>0</v>
      </c>
      <c r="G52" s="24">
        <v>0</v>
      </c>
      <c r="H52" s="24">
        <v>0</v>
      </c>
      <c r="I52" s="24">
        <v>0</v>
      </c>
      <c r="J52" s="26"/>
      <c r="K52" s="26"/>
      <c r="L52" s="24" t="e">
        <f>F52/G52*N52</f>
        <v>#DIV/0!</v>
      </c>
      <c r="M52" s="24">
        <v>0</v>
      </c>
      <c r="N52" s="24">
        <v>0</v>
      </c>
      <c r="O52" s="24">
        <v>0</v>
      </c>
      <c r="P52" s="24">
        <v>0</v>
      </c>
      <c r="Q52" s="18"/>
    </row>
    <row r="53" spans="1:17" ht="12.75">
      <c r="A53" s="5"/>
      <c r="B53" s="5" t="s">
        <v>30</v>
      </c>
      <c r="C53" s="5"/>
      <c r="D53" s="15">
        <f>D51+1</f>
        <v>11</v>
      </c>
      <c r="E53" s="65"/>
      <c r="F53" s="55">
        <v>-1014228.62</v>
      </c>
      <c r="G53" s="55">
        <v>-1546920.3698000002</v>
      </c>
      <c r="H53" s="55">
        <v>-1708286.47</v>
      </c>
      <c r="I53" s="55">
        <v>-1931596.42</v>
      </c>
      <c r="J53" s="56"/>
      <c r="K53" s="26"/>
      <c r="L53" s="56"/>
      <c r="M53" s="55">
        <v>-3500000</v>
      </c>
      <c r="N53" s="24">
        <v>-4642965.769400001</v>
      </c>
      <c r="O53" s="55">
        <v>-5082277.54</v>
      </c>
      <c r="P53" s="55">
        <v>-6679624.32</v>
      </c>
      <c r="Q53" s="57"/>
    </row>
    <row r="54" spans="1:18" ht="12.75">
      <c r="A54" s="5"/>
      <c r="B54" s="5"/>
      <c r="C54" s="5"/>
      <c r="D54" s="15"/>
      <c r="E54" s="53"/>
      <c r="F54" s="24"/>
      <c r="G54" s="24"/>
      <c r="H54" s="24"/>
      <c r="I54" s="24"/>
      <c r="J54" s="26"/>
      <c r="K54" s="56"/>
      <c r="L54" s="56"/>
      <c r="M54" s="55"/>
      <c r="N54" s="55"/>
      <c r="O54" s="55"/>
      <c r="P54" s="55"/>
      <c r="Q54" s="57"/>
      <c r="R54" s="3"/>
    </row>
    <row r="55" spans="1:17" ht="12.75">
      <c r="A55" s="61"/>
      <c r="B55" s="5"/>
      <c r="C55" s="5"/>
      <c r="D55" s="15"/>
      <c r="E55" s="16"/>
      <c r="F55" s="62">
        <f>SUM(F49:F53)</f>
        <v>-13379375.739999995</v>
      </c>
      <c r="G55" s="62">
        <f>SUM(G49:G53)</f>
        <v>-12725175.269979995</v>
      </c>
      <c r="H55" s="62">
        <f>SUM(H49:H53)</f>
        <v>9517227.896000044</v>
      </c>
      <c r="I55" s="62">
        <f>SUM(I49:I53)</f>
        <v>-10486968.798000073</v>
      </c>
      <c r="J55" s="26"/>
      <c r="K55" s="26"/>
      <c r="L55" s="26"/>
      <c r="M55" s="62">
        <f>SUM(M49:M53)</f>
        <v>-12520000</v>
      </c>
      <c r="N55" s="62">
        <f>SUM(N49:N53)</f>
        <v>190712648.06812006</v>
      </c>
      <c r="O55" s="62">
        <f>SUM(O49:O53)</f>
        <v>-29927748.069500044</v>
      </c>
      <c r="P55" s="62">
        <f>SUM(P49:P53)</f>
        <v>-21709858.16470003</v>
      </c>
      <c r="Q55" s="18"/>
    </row>
    <row r="56" spans="1:11" ht="12.75">
      <c r="A56" s="67" t="s">
        <v>35</v>
      </c>
      <c r="K56" s="2"/>
    </row>
    <row r="57" spans="2:14" ht="12.75">
      <c r="B57" s="23" t="s">
        <v>14</v>
      </c>
      <c r="C57" s="37" t="s">
        <v>36</v>
      </c>
      <c r="D57" s="15">
        <f>D56+1</f>
        <v>1</v>
      </c>
      <c r="E57" s="38"/>
      <c r="F57" s="48">
        <v>0</v>
      </c>
      <c r="G57" s="49">
        <v>0</v>
      </c>
      <c r="H57" s="49">
        <v>0</v>
      </c>
      <c r="I57" s="49">
        <v>0</v>
      </c>
      <c r="J57" s="50"/>
      <c r="K57" s="45"/>
      <c r="L57" s="44" t="e">
        <f>F57/G57*N57</f>
        <v>#DIV/0!</v>
      </c>
      <c r="M57" s="49">
        <v>0</v>
      </c>
      <c r="N57" s="44">
        <v>24000000</v>
      </c>
    </row>
    <row r="58" spans="2:14" ht="12.75">
      <c r="B58" s="23" t="s">
        <v>14</v>
      </c>
      <c r="C58" s="37" t="s">
        <v>54</v>
      </c>
      <c r="D58" s="15"/>
      <c r="E58" s="72"/>
      <c r="F58" s="44"/>
      <c r="G58" s="44"/>
      <c r="H58" s="44"/>
      <c r="I58" s="44"/>
      <c r="J58" s="45"/>
      <c r="K58" s="45"/>
      <c r="L58" s="44"/>
      <c r="M58" s="44"/>
      <c r="N58" s="44">
        <v>35500000</v>
      </c>
    </row>
    <row r="59" spans="2:14" ht="12.75">
      <c r="B59" s="23" t="s">
        <v>14</v>
      </c>
      <c r="C59" s="37" t="s">
        <v>49</v>
      </c>
      <c r="D59" s="15"/>
      <c r="E59" s="72"/>
      <c r="F59" s="44"/>
      <c r="G59" s="44"/>
      <c r="H59" s="44"/>
      <c r="I59" s="44"/>
      <c r="J59" s="45"/>
      <c r="K59" s="45"/>
      <c r="L59" s="44"/>
      <c r="M59" s="44"/>
      <c r="N59" s="44">
        <v>92338000</v>
      </c>
    </row>
    <row r="60" spans="2:14" ht="12.75">
      <c r="B60" s="23" t="s">
        <v>14</v>
      </c>
      <c r="C60" s="37" t="s">
        <v>50</v>
      </c>
      <c r="D60" s="15"/>
      <c r="E60" s="72"/>
      <c r="F60" s="44"/>
      <c r="G60" s="44"/>
      <c r="H60" s="44"/>
      <c r="I60" s="44"/>
      <c r="J60" s="45"/>
      <c r="K60" s="45"/>
      <c r="L60" s="44"/>
      <c r="M60" s="44"/>
      <c r="N60" s="44">
        <v>31058000</v>
      </c>
    </row>
    <row r="61" spans="2:14" ht="12.75">
      <c r="B61" s="23" t="s">
        <v>14</v>
      </c>
      <c r="C61" s="37" t="s">
        <v>51</v>
      </c>
      <c r="D61" s="15"/>
      <c r="E61" s="72"/>
      <c r="F61" s="44"/>
      <c r="G61" s="44"/>
      <c r="H61" s="44"/>
      <c r="I61" s="44"/>
      <c r="J61" s="45"/>
      <c r="K61" s="45"/>
      <c r="L61" s="44"/>
      <c r="M61" s="44"/>
      <c r="N61" s="44">
        <v>9115000</v>
      </c>
    </row>
    <row r="62" spans="2:14" ht="12.75">
      <c r="B62" s="23" t="s">
        <v>14</v>
      </c>
      <c r="C62" s="37" t="s">
        <v>52</v>
      </c>
      <c r="D62" s="15"/>
      <c r="E62" s="72"/>
      <c r="F62" s="44"/>
      <c r="G62" s="44"/>
      <c r="H62" s="44"/>
      <c r="I62" s="44"/>
      <c r="J62" s="45"/>
      <c r="K62" s="45"/>
      <c r="L62" s="44"/>
      <c r="M62" s="44"/>
      <c r="N62" s="44">
        <v>3292000</v>
      </c>
    </row>
    <row r="63" spans="2:14" ht="12.75">
      <c r="B63" s="23" t="s">
        <v>14</v>
      </c>
      <c r="C63" s="37" t="s">
        <v>41</v>
      </c>
      <c r="D63" s="15"/>
      <c r="E63" s="72"/>
      <c r="F63" s="44"/>
      <c r="G63" s="44"/>
      <c r="H63" s="44"/>
      <c r="I63" s="44"/>
      <c r="J63" s="45"/>
      <c r="K63" s="45"/>
      <c r="L63" s="44"/>
      <c r="M63" s="44"/>
      <c r="N63" s="44">
        <v>6000000</v>
      </c>
    </row>
    <row r="64" spans="2:14" ht="12.75">
      <c r="B64" s="23" t="s">
        <v>14</v>
      </c>
      <c r="C64" s="37" t="s">
        <v>43</v>
      </c>
      <c r="D64" s="15"/>
      <c r="E64" s="72"/>
      <c r="F64" s="44"/>
      <c r="G64" s="44"/>
      <c r="H64" s="44"/>
      <c r="I64" s="44"/>
      <c r="J64" s="45"/>
      <c r="K64" s="45"/>
      <c r="L64" s="44"/>
      <c r="M64" s="44"/>
      <c r="N64" s="44">
        <v>31053000</v>
      </c>
    </row>
    <row r="65" spans="2:14" ht="12.75">
      <c r="B65" s="23"/>
      <c r="C65" s="37"/>
      <c r="D65" s="15"/>
      <c r="E65" s="72"/>
      <c r="F65" s="44"/>
      <c r="G65" s="44"/>
      <c r="H65" s="44"/>
      <c r="I65" s="44"/>
      <c r="J65" s="45"/>
      <c r="K65" s="45"/>
      <c r="L65" s="44"/>
      <c r="M65" s="44"/>
      <c r="N65" s="44"/>
    </row>
    <row r="66" spans="1:18" ht="13.5" thickBot="1">
      <c r="A66" s="61" t="s">
        <v>37</v>
      </c>
      <c r="K66" s="81"/>
      <c r="L66" s="81"/>
      <c r="M66" s="81"/>
      <c r="N66" s="68">
        <f>N55-N57-N58-N59-N63-N64</f>
        <v>1821648.0681200624</v>
      </c>
      <c r="O66" s="81"/>
      <c r="P66" s="81"/>
      <c r="Q66" s="81"/>
      <c r="R66" s="81"/>
    </row>
    <row r="67" ht="13.5" thickTop="1"/>
  </sheetData>
  <mergeCells count="2">
    <mergeCell ref="A2:C2"/>
    <mergeCell ref="D3:G3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PC 10</cp:lastModifiedBy>
  <cp:lastPrinted>2006-08-18T09:20:15Z</cp:lastPrinted>
  <dcterms:created xsi:type="dcterms:W3CDTF">2005-09-15T10:18:29Z</dcterms:created>
  <dcterms:modified xsi:type="dcterms:W3CDTF">2006-08-25T08:22:02Z</dcterms:modified>
  <cp:category/>
  <cp:version/>
  <cp:contentType/>
  <cp:contentStatus/>
</cp:coreProperties>
</file>