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9690" windowHeight="5805" tabRatio="601" activeTab="0"/>
  </bookViews>
  <sheets>
    <sheet name="Mar2004-Feb2005" sheetId="1" r:id="rId1"/>
    <sheet name="Combinedsummary" sheetId="2" r:id="rId2"/>
  </sheets>
  <definedNames>
    <definedName name="_xlnm.Print_Area" localSheetId="1">'Combinedsummary'!$A$1:$W$15</definedName>
    <definedName name="_xlnm.Print_Area" localSheetId="0">'Mar2004-Feb2005'!$A$1:$AG$134</definedName>
  </definedNames>
  <calcPr fullCalcOnLoad="1"/>
</workbook>
</file>

<file path=xl/sharedStrings.xml><?xml version="1.0" encoding="utf-8"?>
<sst xmlns="http://schemas.openxmlformats.org/spreadsheetml/2006/main" count="394" uniqueCount="196">
  <si>
    <t>COURSE DETAILS</t>
  </si>
  <si>
    <t>FEDERATIONS</t>
  </si>
  <si>
    <t>GENDER</t>
  </si>
  <si>
    <t>Course</t>
  </si>
  <si>
    <t>Date</t>
  </si>
  <si>
    <t>Cosatu</t>
  </si>
  <si>
    <t>Fedusa</t>
  </si>
  <si>
    <t>Other</t>
  </si>
  <si>
    <t>Men</t>
  </si>
  <si>
    <t>Women</t>
  </si>
  <si>
    <t>Block Two Total</t>
  </si>
  <si>
    <t>Nactu</t>
  </si>
  <si>
    <t>LSO</t>
  </si>
  <si>
    <t>Indep Union</t>
  </si>
  <si>
    <t xml:space="preserve">Date </t>
  </si>
  <si>
    <t>WORKSHOP DETAILS</t>
  </si>
  <si>
    <t>Support Workshops/Own or facilitating on others</t>
  </si>
  <si>
    <t>Events</t>
  </si>
  <si>
    <t>Networking &amp; Infrastructure Workshop Activities</t>
  </si>
  <si>
    <t>Education-Short Courses</t>
  </si>
  <si>
    <t>Education-Advanced Courses</t>
  </si>
  <si>
    <t>Support Workshops</t>
  </si>
  <si>
    <t>Totals</t>
  </si>
  <si>
    <t>Research &amp; Development Workshops</t>
  </si>
  <si>
    <t>Percentages</t>
  </si>
  <si>
    <t>Partic</t>
  </si>
  <si>
    <t>Ed Days</t>
  </si>
  <si>
    <t xml:space="preserve">Infrastructure/Staff Developt </t>
  </si>
  <si>
    <t xml:space="preserve">Research &amp; development </t>
  </si>
  <si>
    <t>FEDERATIONS &amp; ORGANISATIONS</t>
  </si>
  <si>
    <t>Indept. Union</t>
  </si>
  <si>
    <t>Worker</t>
  </si>
  <si>
    <t>Staff</t>
  </si>
  <si>
    <t>STATUS</t>
  </si>
  <si>
    <t>Short courses - Western Cape</t>
  </si>
  <si>
    <t>% for Education courses</t>
  </si>
  <si>
    <t>STATUS*</t>
  </si>
  <si>
    <t>Danlep Block  Two</t>
  </si>
  <si>
    <t>Educators network</t>
  </si>
  <si>
    <t>Advanced courses - National</t>
  </si>
  <si>
    <t>Short Courses - Provincial</t>
  </si>
  <si>
    <t>Short courses - National</t>
  </si>
  <si>
    <t>Venue</t>
  </si>
  <si>
    <t>JBG</t>
  </si>
  <si>
    <t>Head Office support</t>
  </si>
  <si>
    <t>Provincial pre-school visits/workshops</t>
  </si>
  <si>
    <t xml:space="preserve">Total Advanced courses </t>
  </si>
  <si>
    <t>Total support workshops</t>
  </si>
  <si>
    <t xml:space="preserve">Worker </t>
  </si>
  <si>
    <t>Total R&amp;D  workshops</t>
  </si>
  <si>
    <t>Total networking &amp; infrastructure workshops</t>
  </si>
  <si>
    <t xml:space="preserve">Total education courses - short &amp; advanced  </t>
  </si>
  <si>
    <t>17</t>
  </si>
  <si>
    <t>4</t>
  </si>
  <si>
    <t>10</t>
  </si>
  <si>
    <t>6</t>
  </si>
  <si>
    <t>21</t>
  </si>
  <si>
    <t>Computers in education project workshop</t>
  </si>
  <si>
    <t>Short Education Courses</t>
  </si>
  <si>
    <t>Advanced Education Courses</t>
  </si>
  <si>
    <t>EdDays</t>
  </si>
  <si>
    <t>Module 6: Arbitration Skills</t>
  </si>
  <si>
    <t>Module 1: Introduction to Political Economy</t>
  </si>
  <si>
    <t>Module 2: Writing Skills</t>
  </si>
  <si>
    <t>Economics: Introduction to the Political Economy</t>
  </si>
  <si>
    <t>Gender and the world of Work</t>
  </si>
  <si>
    <t>Labour Law as an Organising Tool</t>
  </si>
  <si>
    <t>Educator Development: A PEP Pilot Phase 1 - Labour Law</t>
  </si>
  <si>
    <t>Educator Development: A PEP Pilot Phase 1 - Political Economy</t>
  </si>
  <si>
    <t>Educator Development: A PEP Pilot Phase 1- Gender</t>
  </si>
  <si>
    <t>Labour Law: Advanced</t>
  </si>
  <si>
    <t>Leadership Development: Advanced</t>
  </si>
  <si>
    <t>Organiser Development: Advanced</t>
  </si>
  <si>
    <t>Women Leadership Development: Advanced</t>
  </si>
  <si>
    <t>Mpumalanga Preschool Visit</t>
  </si>
  <si>
    <t>Gauteng Preschool Visit</t>
  </si>
  <si>
    <t>Nothwest Preschool Visit</t>
  </si>
  <si>
    <t>Oudtshoorn Preschool Visit</t>
  </si>
  <si>
    <t>20-23 Apr</t>
  </si>
  <si>
    <t>8-11 Jun</t>
  </si>
  <si>
    <t>24-28 May</t>
  </si>
  <si>
    <t>Wits</t>
  </si>
  <si>
    <t>Danlep Block  One</t>
  </si>
  <si>
    <t>Block One Total</t>
  </si>
  <si>
    <t>15-19 Mar</t>
  </si>
  <si>
    <t>Industrial Policy Workshop/Support for Cosatu &amp; DTI</t>
  </si>
  <si>
    <t>8-19 Mar</t>
  </si>
  <si>
    <t>Jbg</t>
  </si>
  <si>
    <t>Cosatu School</t>
  </si>
  <si>
    <t>8</t>
  </si>
  <si>
    <t>Shopsteward Project Workshop</t>
  </si>
  <si>
    <t>28-30 Jun</t>
  </si>
  <si>
    <t>Odhn</t>
  </si>
  <si>
    <t>Cvc Thtr</t>
  </si>
  <si>
    <t>11-14 May</t>
  </si>
  <si>
    <t>UWC</t>
  </si>
  <si>
    <t>Module 7: Using Electronic Mail and the Internet</t>
  </si>
  <si>
    <t>Educator Development: A National School for Educators Block Two</t>
  </si>
  <si>
    <t>21-25 Jun</t>
  </si>
  <si>
    <t>EBTC</t>
  </si>
  <si>
    <t>Ditsela Website redevelopment workshop</t>
  </si>
  <si>
    <t>Ditsela</t>
  </si>
  <si>
    <t>Staff Development Workshop</t>
  </si>
  <si>
    <t>Elgro</t>
  </si>
  <si>
    <t>9</t>
  </si>
  <si>
    <t>Pta</t>
  </si>
  <si>
    <t>CrocInn</t>
  </si>
  <si>
    <t>9-12 Mar</t>
  </si>
  <si>
    <t>DitselaWC</t>
  </si>
  <si>
    <t>Total Short Courses - Provincial</t>
  </si>
  <si>
    <t>Total Short Courses - Western Cape</t>
  </si>
  <si>
    <t>Total Short Courses - National</t>
  </si>
  <si>
    <t>Apr</t>
  </si>
  <si>
    <t>10-11 Jun</t>
  </si>
  <si>
    <t>28Sep-1Oct</t>
  </si>
  <si>
    <t>NUM strategic planning workshop</t>
  </si>
  <si>
    <t>6-9 Jul</t>
  </si>
  <si>
    <t>Ditsela WC</t>
  </si>
  <si>
    <t>6 -11 Jul</t>
  </si>
  <si>
    <t>6-11 Jul</t>
  </si>
  <si>
    <t>Danlep Block Three</t>
  </si>
  <si>
    <t>16-20 Aug</t>
  </si>
  <si>
    <t>11-12 Aug</t>
  </si>
  <si>
    <t>3-6 Aug</t>
  </si>
  <si>
    <t>Board planning workshop</t>
  </si>
  <si>
    <t>Core Skills: Powerful and Effective Writing</t>
  </si>
  <si>
    <t>Facilitation Skills: A PEPP phase 2 - Introduction to Political Economy</t>
  </si>
  <si>
    <t>Facilitation Skills: A PEPP phase 2 - Gender  &amp; World of Work</t>
  </si>
  <si>
    <t>Organiser Development: Advanced 1</t>
  </si>
  <si>
    <t>Cdrbrg</t>
  </si>
  <si>
    <t>7-10 Sep</t>
  </si>
  <si>
    <t>Facilitation Skills: A PEPP phase 2 - Labour Law as an Organising Tool Part 1</t>
  </si>
  <si>
    <t xml:space="preserve">Facilitation Skills: A PEPP phase 2 - Labour Law as an Organising Tool Part 2 </t>
  </si>
  <si>
    <t>Core skills: Using E-mail and the Internet</t>
  </si>
  <si>
    <t>Gender and the World of Work: Gauteng shool</t>
  </si>
  <si>
    <t>Introduction to Political Economy: Gauteng shool</t>
  </si>
  <si>
    <t>Labour Law as an Organising Tool: Gauteng shool</t>
  </si>
  <si>
    <t>10-14 Aug</t>
  </si>
  <si>
    <t>Module 8: Writing skills</t>
  </si>
  <si>
    <t>Module 3: Dismissals and Grievances</t>
  </si>
  <si>
    <t xml:space="preserve">Block Three Total </t>
  </si>
  <si>
    <t xml:space="preserve">Core Skills:Introductory Research for Trade Unionists </t>
  </si>
  <si>
    <t>Module 4: Leadership Foundation - class 1</t>
  </si>
  <si>
    <t>Module 4: Leadership Foundation - class 2</t>
  </si>
  <si>
    <t>5</t>
  </si>
  <si>
    <t>Satula support workshop</t>
  </si>
  <si>
    <t>21-22 Jul</t>
  </si>
  <si>
    <t>Labour Law Cross Examination Skills Rural School</t>
  </si>
  <si>
    <t>Negotiation Skills Rural School</t>
  </si>
  <si>
    <t>Computers in Eduction Workshop</t>
  </si>
  <si>
    <t>Computers in Education Focus Group Workshop</t>
  </si>
  <si>
    <t>Introduction to Labour Law Rural School</t>
  </si>
  <si>
    <t>Organiser Development: Advanced 2</t>
  </si>
  <si>
    <t>Module 9: HIV/Aids in the Workplace</t>
  </si>
  <si>
    <t>Mpumalanga PEPP formative evaluation</t>
  </si>
  <si>
    <t>Nspruit</t>
  </si>
  <si>
    <t>7</t>
  </si>
  <si>
    <t>PEPP Ehlanzeni rgn Nelspruit - PolEcon; LabLaw; Gndr&amp;Wrk  Activities 2 &amp; 3</t>
  </si>
  <si>
    <t>Sabie</t>
  </si>
  <si>
    <t>PEPP Ehlanzeni rgn Sabie - PolEcon; LabLaw; Gndr&amp;Wrk  Activities 2 &amp; 3</t>
  </si>
  <si>
    <t>PEPP Ehlanzeni rgn Lydenurg- PolEcon; LabLaw; Gndr&amp;Wrk  Activities 2 &amp; 3</t>
  </si>
  <si>
    <t>Lydenburg</t>
  </si>
  <si>
    <t>PEPP Ehlanzeni rgn Kabokweni - Labour Law - An organising tool</t>
  </si>
  <si>
    <t>26-27 Oct</t>
  </si>
  <si>
    <t>Kbkwni</t>
  </si>
  <si>
    <t>PEPP Ehlanzeni rgn Barberton - PolEcon; LabLaw; Gndr&amp;Wrk  Activities 2 &amp; 3</t>
  </si>
  <si>
    <t>Brbrton</t>
  </si>
  <si>
    <t>Bthal Hosp</t>
  </si>
  <si>
    <t>Witbank</t>
  </si>
  <si>
    <t>Hendrina</t>
  </si>
  <si>
    <t>PEPP GertSibande rgn Bethal Hosp-PEcon; LabLaw; Gndr&amp;Wrk Activities 2 &amp; 3</t>
  </si>
  <si>
    <t xml:space="preserve">PEPP Nkangals rgn Hendrina -PolEcon 2; LabLaw1&amp;2; Gndr&amp;Wrk2 </t>
  </si>
  <si>
    <t xml:space="preserve">PEPP Nkangala rgn Witbank Num-PolEcon2; LabLaw1&amp;2; Gndr&amp;Wrk 2 </t>
  </si>
  <si>
    <t>PEPP SD rgn-PolEcon;Wmn in SD Econ; Role of Tus in struggle of SD</t>
  </si>
  <si>
    <t>Mnzni</t>
  </si>
  <si>
    <t>PEPP SD rgn-Discussion on papers presented on 21 Aug</t>
  </si>
  <si>
    <t>PEPP SD rgn-PE M1 Act2; M2 Act3; Gender M1Act2 M2 Act 5; LL Act 2&amp;4</t>
  </si>
  <si>
    <t>Lubombo</t>
  </si>
  <si>
    <t>Shiselweni</t>
  </si>
  <si>
    <t>KZN Workers College APADEP workshop</t>
  </si>
  <si>
    <t>Dbn</t>
  </si>
  <si>
    <t>CWU strategy and recruitement workshop</t>
  </si>
  <si>
    <t xml:space="preserve">NUM strategic planning workshop </t>
  </si>
  <si>
    <t>2</t>
  </si>
  <si>
    <t>Module: 5: Workplace Reorganisation</t>
  </si>
  <si>
    <t>23-26 Nov</t>
  </si>
  <si>
    <t xml:space="preserve">Module 10: Educator Skills </t>
  </si>
  <si>
    <t>Danlep Block Four</t>
  </si>
  <si>
    <t>Block Four Total</t>
  </si>
  <si>
    <t>1-5 Nov</t>
  </si>
  <si>
    <t>Total short courses - Provincial, National and Western Cape</t>
  </si>
  <si>
    <t>Cedarburg/Citrusdal rural preschool visit -(15 but no break down)</t>
  </si>
  <si>
    <t>Danlep Block Five</t>
  </si>
  <si>
    <t>Block Five Total</t>
  </si>
  <si>
    <t>21-25 Feb</t>
  </si>
  <si>
    <t>Summary of Ditsela Education Activities March 2004 - February 2005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</si>
</sst>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0.000%"/>
    <numFmt numFmtId="177" formatCode="0.0000%"/>
    <numFmt numFmtId="178" formatCode="0.00000%"/>
    <numFmt numFmtId="179" formatCode="_ * #,##0.0_ ;_ * \-#,##0.0_ ;_ * &quot;-&quot;?_ ;_ @_ 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0.0000"/>
    <numFmt numFmtId="188" formatCode="0.000"/>
    <numFmt numFmtId="189" formatCode="0.00000"/>
    <numFmt numFmtId="190" formatCode="0.000000"/>
    <numFmt numFmtId="191" formatCode="mmmmm\-yy"/>
    <numFmt numFmtId="192" formatCode="0;[Red]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00%"/>
    <numFmt numFmtId="197" formatCode="0.0000000%"/>
    <numFmt numFmtId="198" formatCode="0.00;[Red]0.00"/>
    <numFmt numFmtId="199" formatCode="0.0;[Red]0.0"/>
    <numFmt numFmtId="200" formatCode="[$€-2]\ #,##0.00_);[Red]\([$€-2]\ #,##0.00\)"/>
    <numFmt numFmtId="201" formatCode="mmm\-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i/>
      <sz val="14"/>
      <name val="Tahoma"/>
      <family val="2"/>
    </font>
    <font>
      <i/>
      <sz val="14"/>
      <name val="Tahoma"/>
      <family val="2"/>
    </font>
    <font>
      <sz val="14"/>
      <name val="Arial"/>
      <family val="0"/>
    </font>
    <font>
      <b/>
      <sz val="14"/>
      <name val="Arial"/>
      <family val="0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26"/>
      <name val="Tahoma"/>
      <family val="2"/>
    </font>
    <font>
      <sz val="26"/>
      <name val="Arial"/>
      <family val="0"/>
    </font>
    <font>
      <b/>
      <sz val="26"/>
      <name val="Arial"/>
      <family val="0"/>
    </font>
    <font>
      <sz val="26"/>
      <name val="Tahoma"/>
      <family val="2"/>
    </font>
    <font>
      <i/>
      <sz val="26"/>
      <name val="Tahoma"/>
      <family val="2"/>
    </font>
    <font>
      <i/>
      <sz val="26"/>
      <name val="Arial"/>
      <family val="2"/>
    </font>
    <font>
      <b/>
      <i/>
      <sz val="26"/>
      <name val="Tahoma"/>
      <family val="2"/>
    </font>
    <font>
      <b/>
      <i/>
      <sz val="26"/>
      <color indexed="8"/>
      <name val="Tahoma"/>
      <family val="2"/>
    </font>
    <font>
      <b/>
      <sz val="26"/>
      <color indexed="8"/>
      <name val="Tahoma"/>
      <family val="2"/>
    </font>
    <font>
      <i/>
      <sz val="26"/>
      <color indexed="8"/>
      <name val="Tahoma"/>
      <family val="2"/>
    </font>
    <font>
      <sz val="26"/>
      <color indexed="8"/>
      <name val="Arial"/>
      <family val="0"/>
    </font>
    <font>
      <sz val="11"/>
      <name val="Bookman Old Style"/>
      <family val="1"/>
    </font>
    <font>
      <sz val="11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" fontId="3" fillId="0" borderId="4" xfId="15" applyNumberFormat="1" applyFont="1" applyBorder="1" applyAlignment="1">
      <alignment horizontal="center"/>
    </xf>
    <xf numFmtId="1" fontId="4" fillId="0" borderId="4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9" fontId="3" fillId="0" borderId="1" xfId="21" applyFont="1" applyBorder="1" applyAlignment="1">
      <alignment/>
    </xf>
    <xf numFmtId="0" fontId="4" fillId="2" borderId="6" xfId="0" applyFont="1" applyFill="1" applyBorder="1" applyAlignment="1">
      <alignment horizontal="center"/>
    </xf>
    <xf numFmtId="173" fontId="4" fillId="2" borderId="6" xfId="15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9" fontId="4" fillId="2" borderId="6" xfId="21" applyFont="1" applyFill="1" applyBorder="1" applyAlignment="1">
      <alignment horizontal="center"/>
    </xf>
    <xf numFmtId="173" fontId="4" fillId="2" borderId="6" xfId="15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9" fontId="3" fillId="2" borderId="6" xfId="2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192" fontId="4" fillId="0" borderId="3" xfId="15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192" fontId="4" fillId="0" borderId="3" xfId="0" applyNumberFormat="1" applyFont="1" applyBorder="1" applyAlignment="1">
      <alignment horizontal="center"/>
    </xf>
    <xf numFmtId="9" fontId="5" fillId="0" borderId="3" xfId="2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73" fontId="4" fillId="0" borderId="3" xfId="15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" fontId="4" fillId="0" borderId="3" xfId="15" applyNumberFormat="1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73" fontId="4" fillId="3" borderId="3" xfId="15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9" fontId="5" fillId="3" borderId="3" xfId="21" applyFont="1" applyFill="1" applyBorder="1" applyAlignment="1">
      <alignment horizontal="center"/>
    </xf>
    <xf numFmtId="9" fontId="4" fillId="3" borderId="3" xfId="21" applyFont="1" applyFill="1" applyBorder="1" applyAlignment="1">
      <alignment horizontal="center"/>
    </xf>
    <xf numFmtId="173" fontId="4" fillId="3" borderId="3" xfId="15" applyNumberFormat="1" applyFont="1" applyFill="1" applyBorder="1" applyAlignment="1">
      <alignment/>
    </xf>
    <xf numFmtId="9" fontId="3" fillId="3" borderId="3" xfId="2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/>
    </xf>
    <xf numFmtId="0" fontId="4" fillId="0" borderId="3" xfId="15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1" fontId="4" fillId="0" borderId="5" xfId="15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9" fontId="5" fillId="0" borderId="5" xfId="21" applyFont="1" applyBorder="1" applyAlignment="1">
      <alignment horizontal="center"/>
    </xf>
    <xf numFmtId="0" fontId="4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9" fontId="6" fillId="4" borderId="1" xfId="21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1" fontId="5" fillId="3" borderId="6" xfId="15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0" fontId="5" fillId="3" borderId="6" xfId="15" applyNumberFormat="1" applyFont="1" applyFill="1" applyBorder="1" applyAlignment="1">
      <alignment horizontal="center"/>
    </xf>
    <xf numFmtId="9" fontId="5" fillId="3" borderId="6" xfId="21" applyFont="1" applyFill="1" applyBorder="1" applyAlignment="1">
      <alignment horizontal="center"/>
    </xf>
    <xf numFmtId="9" fontId="5" fillId="3" borderId="6" xfId="21" applyFont="1" applyFill="1" applyBorder="1" applyAlignment="1">
      <alignment/>
    </xf>
    <xf numFmtId="1" fontId="3" fillId="0" borderId="3" xfId="15" applyNumberFormat="1" applyFont="1" applyBorder="1" applyAlignment="1">
      <alignment horizontal="center"/>
    </xf>
    <xf numFmtId="9" fontId="6" fillId="0" borderId="3" xfId="21" applyFont="1" applyBorder="1" applyAlignment="1">
      <alignment horizontal="center"/>
    </xf>
    <xf numFmtId="9" fontId="3" fillId="0" borderId="3" xfId="21" applyFont="1" applyBorder="1" applyAlignment="1">
      <alignment/>
    </xf>
    <xf numFmtId="9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3" fontId="4" fillId="0" borderId="6" xfId="15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4" fillId="0" borderId="6" xfId="2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6" fillId="0" borderId="6" xfId="21" applyFont="1" applyBorder="1" applyAlignment="1">
      <alignment horizontal="center"/>
    </xf>
    <xf numFmtId="9" fontId="5" fillId="0" borderId="6" xfId="21" applyFont="1" applyBorder="1" applyAlignment="1">
      <alignment horizontal="center"/>
    </xf>
    <xf numFmtId="9" fontId="3" fillId="0" borderId="6" xfId="21" applyFont="1" applyBorder="1" applyAlignment="1">
      <alignment horizontal="center"/>
    </xf>
    <xf numFmtId="9" fontId="3" fillId="0" borderId="6" xfId="21" applyFont="1" applyBorder="1" applyAlignment="1">
      <alignment/>
    </xf>
    <xf numFmtId="1" fontId="3" fillId="0" borderId="1" xfId="15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4" xfId="21" applyFont="1" applyBorder="1" applyAlignment="1">
      <alignment horizontal="center"/>
    </xf>
    <xf numFmtId="9" fontId="5" fillId="0" borderId="4" xfId="21" applyFont="1" applyBorder="1" applyAlignment="1">
      <alignment horizontal="center"/>
    </xf>
    <xf numFmtId="9" fontId="3" fillId="0" borderId="4" xfId="21" applyFont="1" applyBorder="1" applyAlignment="1">
      <alignment/>
    </xf>
    <xf numFmtId="1" fontId="4" fillId="0" borderId="6" xfId="15" applyNumberFormat="1" applyFont="1" applyBorder="1" applyAlignment="1">
      <alignment horizontal="center"/>
    </xf>
    <xf numFmtId="1" fontId="3" fillId="0" borderId="6" xfId="15" applyNumberFormat="1" applyFont="1" applyBorder="1" applyAlignment="1">
      <alignment horizontal="center"/>
    </xf>
    <xf numFmtId="1" fontId="3" fillId="0" borderId="5" xfId="15" applyNumberFormat="1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8" fillId="4" borderId="1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173" fontId="3" fillId="0" borderId="3" xfId="15" applyNumberFormat="1" applyFont="1" applyBorder="1" applyAlignment="1">
      <alignment horizontal="center"/>
    </xf>
    <xf numFmtId="9" fontId="3" fillId="0" borderId="3" xfId="21" applyFont="1" applyBorder="1" applyAlignment="1">
      <alignment horizontal="center"/>
    </xf>
    <xf numFmtId="0" fontId="3" fillId="3" borderId="3" xfId="0" applyFont="1" applyFill="1" applyBorder="1" applyAlignment="1">
      <alignment/>
    </xf>
    <xf numFmtId="173" fontId="3" fillId="3" borderId="3" xfId="15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9" fontId="3" fillId="3" borderId="3" xfId="21" applyFont="1" applyFill="1" applyBorder="1" applyAlignment="1">
      <alignment/>
    </xf>
    <xf numFmtId="49" fontId="3" fillId="3" borderId="3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9" fontId="4" fillId="0" borderId="3" xfId="2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92" fontId="3" fillId="4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1" fontId="6" fillId="0" borderId="3" xfId="15" applyNumberFormat="1" applyFont="1" applyBorder="1" applyAlignment="1">
      <alignment horizontal="center"/>
    </xf>
    <xf numFmtId="9" fontId="4" fillId="6" borderId="3" xfId="0" applyNumberFormat="1" applyFont="1" applyFill="1" applyBorder="1" applyAlignment="1">
      <alignment horizontal="center"/>
    </xf>
    <xf numFmtId="0" fontId="9" fillId="0" borderId="5" xfId="0" applyFont="1" applyBorder="1" applyAlignment="1">
      <alignment/>
    </xf>
    <xf numFmtId="1" fontId="6" fillId="0" borderId="5" xfId="15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9" fontId="4" fillId="6" borderId="5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/>
    </xf>
    <xf numFmtId="0" fontId="7" fillId="0" borderId="6" xfId="0" applyFont="1" applyBorder="1" applyAlignment="1">
      <alignment/>
    </xf>
    <xf numFmtId="173" fontId="7" fillId="0" borderId="6" xfId="15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9" fontId="7" fillId="0" borderId="6" xfId="21" applyFont="1" applyBorder="1" applyAlignment="1">
      <alignment/>
    </xf>
    <xf numFmtId="9" fontId="8" fillId="0" borderId="6" xfId="21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9" fontId="7" fillId="0" borderId="3" xfId="21" applyFont="1" applyBorder="1" applyAlignment="1">
      <alignment/>
    </xf>
    <xf numFmtId="9" fontId="8" fillId="0" borderId="3" xfId="21" applyFont="1" applyBorder="1" applyAlignment="1">
      <alignment/>
    </xf>
    <xf numFmtId="0" fontId="8" fillId="0" borderId="3" xfId="0" applyFont="1" applyBorder="1" applyAlignment="1">
      <alignment horizontal="center"/>
    </xf>
    <xf numFmtId="173" fontId="7" fillId="0" borderId="3" xfId="15" applyNumberFormat="1" applyFont="1" applyBorder="1" applyAlignment="1">
      <alignment horizontal="center"/>
    </xf>
    <xf numFmtId="1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3" borderId="3" xfId="15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1" fontId="3" fillId="0" borderId="9" xfId="15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73" fontId="3" fillId="5" borderId="3" xfId="15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/>
    </xf>
    <xf numFmtId="9" fontId="3" fillId="5" borderId="3" xfId="2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9" fontId="5" fillId="5" borderId="3" xfId="2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9" xfId="15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9" fontId="6" fillId="0" borderId="9" xfId="21" applyFont="1" applyBorder="1" applyAlignment="1">
      <alignment horizontal="center"/>
    </xf>
    <xf numFmtId="0" fontId="3" fillId="0" borderId="9" xfId="0" applyFont="1" applyBorder="1" applyAlignment="1">
      <alignment/>
    </xf>
    <xf numFmtId="9" fontId="4" fillId="0" borderId="3" xfId="0" applyNumberFormat="1" applyFont="1" applyBorder="1" applyAlignment="1">
      <alignment horizontal="center"/>
    </xf>
    <xf numFmtId="173" fontId="4" fillId="0" borderId="5" xfId="15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6" fillId="0" borderId="5" xfId="21" applyFont="1" applyBorder="1" applyAlignment="1">
      <alignment horizontal="center"/>
    </xf>
    <xf numFmtId="173" fontId="4" fillId="5" borderId="3" xfId="15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4" fillId="5" borderId="3" xfId="15" applyNumberFormat="1" applyFont="1" applyFill="1" applyBorder="1" applyAlignment="1">
      <alignment horizontal="center"/>
    </xf>
    <xf numFmtId="16" fontId="4" fillId="5" borderId="3" xfId="0" applyNumberFormat="1" applyFont="1" applyFill="1" applyBorder="1" applyAlignment="1">
      <alignment horizontal="center"/>
    </xf>
    <xf numFmtId="173" fontId="3" fillId="3" borderId="3" xfId="15" applyNumberFormat="1" applyFont="1" applyFill="1" applyBorder="1" applyAlignment="1">
      <alignment/>
    </xf>
    <xf numFmtId="1" fontId="3" fillId="3" borderId="3" xfId="15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1" fontId="3" fillId="5" borderId="3" xfId="15" applyNumberFormat="1" applyFont="1" applyFill="1" applyBorder="1" applyAlignment="1">
      <alignment horizontal="center"/>
    </xf>
    <xf numFmtId="173" fontId="3" fillId="5" borderId="3" xfId="15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3" fillId="2" borderId="6" xfId="0" applyFont="1" applyFill="1" applyBorder="1" applyAlignment="1">
      <alignment/>
    </xf>
    <xf numFmtId="192" fontId="3" fillId="3" borderId="3" xfId="15" applyNumberFormat="1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192" fontId="5" fillId="5" borderId="3" xfId="15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9" fontId="5" fillId="5" borderId="3" xfId="0" applyNumberFormat="1" applyFont="1" applyFill="1" applyBorder="1" applyAlignment="1">
      <alignment horizontal="center"/>
    </xf>
    <xf numFmtId="1" fontId="5" fillId="5" borderId="3" xfId="15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6" fillId="0" borderId="1" xfId="21" applyFont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9" fontId="6" fillId="4" borderId="8" xfId="0" applyNumberFormat="1" applyFont="1" applyFill="1" applyBorder="1" applyAlignment="1">
      <alignment horizontal="center"/>
    </xf>
    <xf numFmtId="9" fontId="6" fillId="4" borderId="8" xfId="2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2" fillId="7" borderId="3" xfId="0" applyFont="1" applyFill="1" applyBorder="1" applyAlignment="1">
      <alignment/>
    </xf>
    <xf numFmtId="1" fontId="14" fillId="0" borderId="3" xfId="0" applyNumberFormat="1" applyFont="1" applyBorder="1" applyAlignment="1">
      <alignment horizontal="center"/>
    </xf>
    <xf numFmtId="9" fontId="15" fillId="0" borderId="3" xfId="0" applyNumberFormat="1" applyFont="1" applyBorder="1" applyAlignment="1">
      <alignment horizontal="center"/>
    </xf>
    <xf numFmtId="1" fontId="14" fillId="8" borderId="3" xfId="0" applyNumberFormat="1" applyFont="1" applyFill="1" applyBorder="1" applyAlignment="1">
      <alignment horizontal="center"/>
    </xf>
    <xf numFmtId="9" fontId="15" fillId="7" borderId="3" xfId="21" applyFont="1" applyFill="1" applyBorder="1" applyAlignment="1">
      <alignment horizontal="center"/>
    </xf>
    <xf numFmtId="9" fontId="16" fillId="7" borderId="3" xfId="0" applyNumberFormat="1" applyFont="1" applyFill="1" applyBorder="1" applyAlignment="1">
      <alignment/>
    </xf>
    <xf numFmtId="174" fontId="14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1" fontId="14" fillId="0" borderId="5" xfId="0" applyNumberFormat="1" applyFont="1" applyBorder="1" applyAlignment="1">
      <alignment horizontal="center"/>
    </xf>
    <xf numFmtId="174" fontId="14" fillId="0" borderId="5" xfId="0" applyNumberFormat="1" applyFont="1" applyBorder="1" applyAlignment="1">
      <alignment horizontal="center"/>
    </xf>
    <xf numFmtId="9" fontId="15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0" fontId="11" fillId="4" borderId="1" xfId="0" applyFont="1" applyFill="1" applyBorder="1" applyAlignment="1">
      <alignment horizontal="center"/>
    </xf>
    <xf numFmtId="9" fontId="11" fillId="4" borderId="1" xfId="21" applyFont="1" applyFill="1" applyBorder="1" applyAlignment="1">
      <alignment horizontal="center"/>
    </xf>
    <xf numFmtId="9" fontId="17" fillId="4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8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1" fontId="19" fillId="9" borderId="1" xfId="0" applyNumberFormat="1" applyFont="1" applyFill="1" applyBorder="1" applyAlignment="1">
      <alignment horizontal="center"/>
    </xf>
    <xf numFmtId="9" fontId="20" fillId="9" borderId="1" xfId="0" applyNumberFormat="1" applyFont="1" applyFill="1" applyBorder="1" applyAlignment="1">
      <alignment horizontal="center"/>
    </xf>
    <xf numFmtId="10" fontId="20" fillId="9" borderId="1" xfId="0" applyNumberFormat="1" applyFont="1" applyFill="1" applyBorder="1" applyAlignment="1">
      <alignment horizontal="center"/>
    </xf>
    <xf numFmtId="9" fontId="20" fillId="9" borderId="1" xfId="15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2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9" fontId="6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9" fontId="3" fillId="0" borderId="0" xfId="21" applyFont="1" applyBorder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4" fillId="0" borderId="0" xfId="2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indent="2"/>
    </xf>
    <xf numFmtId="0" fontId="6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0" borderId="1" xfId="2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9" fontId="6" fillId="0" borderId="12" xfId="2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15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15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9" fontId="5" fillId="0" borderId="14" xfId="21" applyFont="1" applyBorder="1" applyAlignment="1">
      <alignment horizontal="center"/>
    </xf>
    <xf numFmtId="1" fontId="3" fillId="0" borderId="14" xfId="15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7" fillId="0" borderId="3" xfId="15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15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9" fontId="5" fillId="0" borderId="18" xfId="21" applyFont="1" applyBorder="1" applyAlignment="1">
      <alignment horizontal="center"/>
    </xf>
    <xf numFmtId="1" fontId="3" fillId="0" borderId="18" xfId="15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9" fontId="5" fillId="0" borderId="20" xfId="21" applyFont="1" applyBorder="1" applyAlignment="1">
      <alignment horizontal="center"/>
    </xf>
    <xf numFmtId="1" fontId="3" fillId="0" borderId="20" xfId="15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3" xfId="0" applyFont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9" fontId="4" fillId="2" borderId="6" xfId="21" applyFont="1" applyFill="1" applyBorder="1" applyAlignment="1">
      <alignment horizontal="center"/>
    </xf>
    <xf numFmtId="9" fontId="3" fillId="0" borderId="21" xfId="21" applyFont="1" applyBorder="1" applyAlignment="1">
      <alignment horizontal="center" vertical="center"/>
    </xf>
    <xf numFmtId="9" fontId="3" fillId="0" borderId="9" xfId="21" applyFont="1" applyBorder="1" applyAlignment="1">
      <alignment horizontal="center" vertical="center"/>
    </xf>
    <xf numFmtId="9" fontId="3" fillId="0" borderId="22" xfId="21" applyFont="1" applyBorder="1" applyAlignment="1">
      <alignment horizontal="center" vertical="center"/>
    </xf>
    <xf numFmtId="1" fontId="3" fillId="0" borderId="6" xfId="15" applyNumberFormat="1" applyFont="1" applyBorder="1" applyAlignment="1">
      <alignment horizontal="center"/>
    </xf>
    <xf numFmtId="9" fontId="3" fillId="0" borderId="6" xfId="21" applyFont="1" applyBorder="1" applyAlignment="1">
      <alignment horizontal="center"/>
    </xf>
    <xf numFmtId="9" fontId="3" fillId="0" borderId="6" xfId="2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4" fillId="0" borderId="6" xfId="21" applyFont="1" applyBorder="1" applyAlignment="1">
      <alignment horizontal="center"/>
    </xf>
    <xf numFmtId="173" fontId="3" fillId="0" borderId="3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3" fillId="0" borderId="3" xfId="21" applyFont="1" applyBorder="1" applyAlignment="1">
      <alignment horizontal="center"/>
    </xf>
    <xf numFmtId="9" fontId="3" fillId="0" borderId="4" xfId="21" applyFont="1" applyBorder="1" applyAlignment="1">
      <alignment horizontal="center"/>
    </xf>
    <xf numFmtId="9" fontId="4" fillId="0" borderId="4" xfId="21" applyFont="1" applyBorder="1" applyAlignment="1">
      <alignment horizontal="center"/>
    </xf>
    <xf numFmtId="1" fontId="3" fillId="0" borderId="4" xfId="15" applyNumberFormat="1" applyFont="1" applyBorder="1" applyAlignment="1">
      <alignment horizontal="center"/>
    </xf>
    <xf numFmtId="1" fontId="4" fillId="0" borderId="4" xfId="15" applyNumberFormat="1" applyFont="1" applyBorder="1" applyAlignment="1">
      <alignment horizontal="center"/>
    </xf>
    <xf numFmtId="9" fontId="3" fillId="0" borderId="1" xfId="21" applyFont="1" applyBorder="1" applyAlignment="1">
      <alignment horizontal="center"/>
    </xf>
    <xf numFmtId="9" fontId="4" fillId="0" borderId="1" xfId="2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9" fontId="3" fillId="0" borderId="3" xfId="21" applyFont="1" applyBorder="1" applyAlignment="1">
      <alignment/>
    </xf>
    <xf numFmtId="9" fontId="3" fillId="0" borderId="17" xfId="21" applyFont="1" applyBorder="1" applyAlignment="1">
      <alignment horizontal="center" vertical="center"/>
    </xf>
    <xf numFmtId="9" fontId="3" fillId="0" borderId="18" xfId="21" applyFont="1" applyBorder="1" applyAlignment="1">
      <alignment horizontal="center" vertical="center"/>
    </xf>
    <xf numFmtId="9" fontId="3" fillId="0" borderId="11" xfId="2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73" fontId="3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9" fontId="4" fillId="0" borderId="4" xfId="21" applyFont="1" applyBorder="1" applyAlignment="1">
      <alignment/>
    </xf>
    <xf numFmtId="173" fontId="3" fillId="0" borderId="6" xfId="15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9" fontId="3" fillId="0" borderId="6" xfId="21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173" fontId="14" fillId="0" borderId="3" xfId="15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3" xfId="0" applyFont="1" applyBorder="1" applyAlignment="1">
      <alignment/>
    </xf>
    <xf numFmtId="2" fontId="11" fillId="0" borderId="3" xfId="15" applyNumberFormat="1" applyFont="1" applyBorder="1" applyAlignment="1">
      <alignment horizontal="center"/>
    </xf>
    <xf numFmtId="2" fontId="14" fillId="0" borderId="3" xfId="15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"/>
  <sheetViews>
    <sheetView tabSelected="1" view="pageBreakPreview" zoomScale="70" zoomScaleNormal="75" zoomScaleSheetLayoutView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3" sqref="E143"/>
    </sheetView>
  </sheetViews>
  <sheetFormatPr defaultColWidth="9.140625" defaultRowHeight="12.75"/>
  <cols>
    <col min="1" max="1" width="91.8515625" style="146" bestFit="1" customWidth="1"/>
    <col min="2" max="2" width="14.8515625" style="146" bestFit="1" customWidth="1"/>
    <col min="3" max="3" width="10.421875" style="146" customWidth="1"/>
    <col min="4" max="4" width="14.00390625" style="146" bestFit="1" customWidth="1"/>
    <col min="5" max="5" width="12.8515625" style="152" customWidth="1"/>
    <col min="6" max="6" width="7.57421875" style="146" bestFit="1" customWidth="1"/>
    <col min="7" max="7" width="11.28125" style="148" customWidth="1"/>
    <col min="8" max="8" width="8.140625" style="153" bestFit="1" customWidth="1"/>
    <col min="9" max="9" width="12.421875" style="148" bestFit="1" customWidth="1"/>
    <col min="10" max="10" width="8.421875" style="154" bestFit="1" customWidth="1"/>
    <col min="11" max="11" width="11.00390625" style="146" bestFit="1" customWidth="1"/>
    <col min="12" max="12" width="6.421875" style="146" bestFit="1" customWidth="1"/>
    <col min="13" max="13" width="11.00390625" style="149" bestFit="1" customWidth="1"/>
    <col min="14" max="14" width="6.00390625" style="146" customWidth="1"/>
    <col min="15" max="15" width="11.8515625" style="149" bestFit="1" customWidth="1"/>
    <col min="16" max="16" width="12.140625" style="146" customWidth="1"/>
    <col min="17" max="17" width="11.8515625" style="149" bestFit="1" customWidth="1"/>
    <col min="18" max="18" width="0" style="146" hidden="1" customWidth="1"/>
    <col min="19" max="19" width="12.57421875" style="146" hidden="1" customWidth="1"/>
    <col min="20" max="20" width="0" style="146" hidden="1" customWidth="1"/>
    <col min="21" max="21" width="12.57421875" style="146" hidden="1" customWidth="1"/>
    <col min="22" max="22" width="11.00390625" style="146" customWidth="1"/>
    <col min="23" max="23" width="11.8515625" style="150" bestFit="1" customWidth="1"/>
    <col min="24" max="24" width="7.8515625" style="146" bestFit="1" customWidth="1"/>
    <col min="25" max="25" width="14.8515625" style="151" customWidth="1"/>
    <col min="26" max="26" width="10.140625" style="146" hidden="1" customWidth="1"/>
    <col min="27" max="27" width="9.57421875" style="146" hidden="1" customWidth="1"/>
    <col min="28" max="28" width="9.8515625" style="146" hidden="1" customWidth="1"/>
    <col min="29" max="29" width="10.28125" style="146" hidden="1" customWidth="1"/>
    <col min="30" max="30" width="6.8515625" style="146" customWidth="1"/>
    <col min="31" max="31" width="11.8515625" style="150" customWidth="1"/>
    <col min="32" max="32" width="10.8515625" style="146" customWidth="1"/>
    <col min="33" max="33" width="14.140625" style="150" bestFit="1" customWidth="1"/>
    <col min="34" max="16384" width="9.140625" style="146" customWidth="1"/>
  </cols>
  <sheetData>
    <row r="1" spans="1:34" s="4" customFormat="1" ht="30" customHeight="1" thickBot="1">
      <c r="A1" s="348" t="s">
        <v>58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50"/>
      <c r="AH1" s="3"/>
    </row>
    <row r="2" spans="1:33" s="8" customFormat="1" ht="18.75" thickBot="1">
      <c r="A2" s="353" t="s">
        <v>0</v>
      </c>
      <c r="B2" s="354"/>
      <c r="C2" s="354"/>
      <c r="D2" s="354"/>
      <c r="E2" s="354"/>
      <c r="F2" s="339" t="s">
        <v>1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 t="s">
        <v>33</v>
      </c>
      <c r="S2" s="342"/>
      <c r="T2" s="342"/>
      <c r="U2" s="342"/>
      <c r="V2" s="339" t="s">
        <v>2</v>
      </c>
      <c r="W2" s="355"/>
      <c r="X2" s="355"/>
      <c r="Y2" s="355"/>
      <c r="Z2" s="351" t="s">
        <v>36</v>
      </c>
      <c r="AA2" s="351"/>
      <c r="AB2" s="351"/>
      <c r="AC2" s="351"/>
      <c r="AD2" s="339" t="s">
        <v>33</v>
      </c>
      <c r="AE2" s="340"/>
      <c r="AF2" s="340"/>
      <c r="AG2" s="340"/>
    </row>
    <row r="3" spans="1:33" s="9" customFormat="1" ht="17.25" customHeight="1" thickBot="1">
      <c r="A3" s="9" t="s">
        <v>3</v>
      </c>
      <c r="B3" s="10" t="s">
        <v>4</v>
      </c>
      <c r="C3" s="10" t="s">
        <v>60</v>
      </c>
      <c r="D3" s="10" t="s">
        <v>42</v>
      </c>
      <c r="E3" s="2" t="s">
        <v>25</v>
      </c>
      <c r="F3" s="336" t="s">
        <v>5</v>
      </c>
      <c r="G3" s="336"/>
      <c r="H3" s="318" t="s">
        <v>6</v>
      </c>
      <c r="I3" s="318"/>
      <c r="J3" s="319" t="s">
        <v>11</v>
      </c>
      <c r="K3" s="319"/>
      <c r="L3" s="343" t="s">
        <v>30</v>
      </c>
      <c r="M3" s="343"/>
      <c r="N3" s="343" t="s">
        <v>12</v>
      </c>
      <c r="O3" s="343"/>
      <c r="P3" s="343" t="s">
        <v>7</v>
      </c>
      <c r="Q3" s="344"/>
      <c r="R3" s="336" t="s">
        <v>32</v>
      </c>
      <c r="S3" s="336"/>
      <c r="T3" s="336" t="s">
        <v>31</v>
      </c>
      <c r="U3" s="337"/>
      <c r="V3" s="343" t="s">
        <v>8</v>
      </c>
      <c r="W3" s="344"/>
      <c r="X3" s="352" t="s">
        <v>9</v>
      </c>
      <c r="Y3" s="337"/>
      <c r="Z3" s="336" t="s">
        <v>31</v>
      </c>
      <c r="AA3" s="336"/>
      <c r="AB3" s="336" t="s">
        <v>32</v>
      </c>
      <c r="AC3" s="336"/>
      <c r="AD3" s="9" t="s">
        <v>32</v>
      </c>
      <c r="AE3" s="11"/>
      <c r="AF3" s="9" t="s">
        <v>31</v>
      </c>
      <c r="AG3" s="11"/>
    </row>
    <row r="4" spans="1:33" s="158" customFormat="1" ht="18">
      <c r="A4" s="194" t="s">
        <v>40</v>
      </c>
      <c r="B4" s="12"/>
      <c r="C4" s="12"/>
      <c r="D4" s="12"/>
      <c r="E4" s="13"/>
      <c r="F4" s="357"/>
      <c r="G4" s="357"/>
      <c r="H4" s="320"/>
      <c r="I4" s="320"/>
      <c r="J4" s="13"/>
      <c r="K4" s="12"/>
      <c r="L4" s="14"/>
      <c r="M4" s="15"/>
      <c r="N4" s="16"/>
      <c r="O4" s="15"/>
      <c r="P4" s="321"/>
      <c r="Q4" s="321"/>
      <c r="R4" s="12"/>
      <c r="S4" s="12"/>
      <c r="T4" s="12"/>
      <c r="U4" s="12"/>
      <c r="V4" s="321"/>
      <c r="W4" s="321"/>
      <c r="X4" s="317"/>
      <c r="Y4" s="357"/>
      <c r="Z4" s="17"/>
      <c r="AA4" s="17"/>
      <c r="AB4" s="17"/>
      <c r="AC4" s="17"/>
      <c r="AD4" s="17"/>
      <c r="AE4" s="18"/>
      <c r="AF4" s="17"/>
      <c r="AG4" s="18"/>
    </row>
    <row r="5" spans="1:33" s="4" customFormat="1" ht="18">
      <c r="A5" s="4" t="s">
        <v>69</v>
      </c>
      <c r="B5" s="20" t="s">
        <v>78</v>
      </c>
      <c r="C5" s="20">
        <v>4</v>
      </c>
      <c r="D5" s="20" t="s">
        <v>106</v>
      </c>
      <c r="E5" s="21">
        <v>26</v>
      </c>
      <c r="F5" s="20">
        <v>24</v>
      </c>
      <c r="G5" s="22">
        <f aca="true" t="shared" si="0" ref="G5:G13">+F5/E5</f>
        <v>0.9230769230769231</v>
      </c>
      <c r="H5" s="23"/>
      <c r="I5" s="24"/>
      <c r="J5" s="28"/>
      <c r="K5" s="24"/>
      <c r="L5" s="270"/>
      <c r="M5" s="24"/>
      <c r="N5" s="270"/>
      <c r="O5" s="24"/>
      <c r="P5" s="270">
        <v>2</v>
      </c>
      <c r="Q5" s="24">
        <f>+P5/E5</f>
        <v>0.07692307692307693</v>
      </c>
      <c r="R5" s="25">
        <f>+Q5/P5</f>
        <v>0.038461538461538464</v>
      </c>
      <c r="S5" s="25">
        <f>+R5/Q5</f>
        <v>0.5</v>
      </c>
      <c r="T5" s="25">
        <f>+S5/R5</f>
        <v>13</v>
      </c>
      <c r="U5" s="25">
        <f>+T5/S5</f>
        <v>26</v>
      </c>
      <c r="V5" s="271">
        <v>7</v>
      </c>
      <c r="W5" s="24">
        <f aca="true" t="shared" si="1" ref="W5:W12">+V5/E5</f>
        <v>0.2692307692307692</v>
      </c>
      <c r="X5" s="271">
        <v>19</v>
      </c>
      <c r="Y5" s="24">
        <f aca="true" t="shared" si="2" ref="Y5:Y12">+X5/E5</f>
        <v>0.7307692307692307</v>
      </c>
      <c r="Z5" s="25">
        <f>+Y5/X5</f>
        <v>0.03846153846153846</v>
      </c>
      <c r="AA5" s="25">
        <f>+Z5/Y5</f>
        <v>0.05263157894736842</v>
      </c>
      <c r="AB5" s="25">
        <f>+AA5/Z5</f>
        <v>1.368421052631579</v>
      </c>
      <c r="AC5" s="25">
        <f>+AB5/AA5</f>
        <v>26.000000000000004</v>
      </c>
      <c r="AD5" s="270">
        <v>5</v>
      </c>
      <c r="AE5" s="24">
        <f aca="true" t="shared" si="3" ref="AE5:AE12">+AD5/E5</f>
        <v>0.19230769230769232</v>
      </c>
      <c r="AF5" s="270">
        <v>21</v>
      </c>
      <c r="AG5" s="24">
        <f aca="true" t="shared" si="4" ref="AG5:AG12">+AF5/E5</f>
        <v>0.8076923076923077</v>
      </c>
    </row>
    <row r="6" spans="1:33" s="4" customFormat="1" ht="18">
      <c r="A6" s="4" t="s">
        <v>67</v>
      </c>
      <c r="B6" s="20" t="s">
        <v>78</v>
      </c>
      <c r="C6" s="20">
        <v>4</v>
      </c>
      <c r="D6" s="20" t="s">
        <v>106</v>
      </c>
      <c r="E6" s="21">
        <v>28</v>
      </c>
      <c r="F6" s="20">
        <v>24</v>
      </c>
      <c r="G6" s="22">
        <f t="shared" si="0"/>
        <v>0.8571428571428571</v>
      </c>
      <c r="H6" s="23">
        <v>1</v>
      </c>
      <c r="I6" s="24">
        <f>+H6/E6</f>
        <v>0.03571428571428571</v>
      </c>
      <c r="J6" s="28"/>
      <c r="K6" s="24"/>
      <c r="L6" s="271">
        <v>2</v>
      </c>
      <c r="M6" s="24">
        <f>+L6/E6</f>
        <v>0.07142857142857142</v>
      </c>
      <c r="N6" s="270"/>
      <c r="O6" s="24"/>
      <c r="P6" s="271">
        <v>1</v>
      </c>
      <c r="Q6" s="24">
        <f>+P6/E6</f>
        <v>0.03571428571428571</v>
      </c>
      <c r="R6" s="25"/>
      <c r="S6" s="25"/>
      <c r="T6" s="25"/>
      <c r="U6" s="25"/>
      <c r="V6" s="271">
        <v>22</v>
      </c>
      <c r="W6" s="24">
        <f t="shared" si="1"/>
        <v>0.7857142857142857</v>
      </c>
      <c r="X6" s="271">
        <v>6</v>
      </c>
      <c r="Y6" s="24">
        <f t="shared" si="2"/>
        <v>0.21428571428571427</v>
      </c>
      <c r="Z6" s="25"/>
      <c r="AA6" s="25"/>
      <c r="AB6" s="25"/>
      <c r="AC6" s="25"/>
      <c r="AD6" s="271">
        <v>5</v>
      </c>
      <c r="AE6" s="24">
        <f t="shared" si="3"/>
        <v>0.17857142857142858</v>
      </c>
      <c r="AF6" s="49">
        <v>23</v>
      </c>
      <c r="AG6" s="24">
        <f t="shared" si="4"/>
        <v>0.8214285714285714</v>
      </c>
    </row>
    <row r="7" spans="1:33" s="4" customFormat="1" ht="18">
      <c r="A7" s="4" t="s">
        <v>68</v>
      </c>
      <c r="B7" s="20" t="s">
        <v>78</v>
      </c>
      <c r="C7" s="20">
        <v>4</v>
      </c>
      <c r="D7" s="20" t="s">
        <v>106</v>
      </c>
      <c r="E7" s="21">
        <v>26</v>
      </c>
      <c r="F7" s="20">
        <v>21</v>
      </c>
      <c r="G7" s="22">
        <f t="shared" si="0"/>
        <v>0.8076923076923077</v>
      </c>
      <c r="H7" s="23">
        <v>1</v>
      </c>
      <c r="I7" s="24">
        <f>+H7/E7</f>
        <v>0.038461538461538464</v>
      </c>
      <c r="J7" s="28"/>
      <c r="K7" s="24"/>
      <c r="L7" s="271">
        <v>2</v>
      </c>
      <c r="M7" s="24">
        <f>+L7/E7</f>
        <v>0.07692307692307693</v>
      </c>
      <c r="N7" s="270"/>
      <c r="O7" s="24"/>
      <c r="P7" s="270">
        <v>2</v>
      </c>
      <c r="Q7" s="24">
        <f>+P7/E7</f>
        <v>0.07692307692307693</v>
      </c>
      <c r="R7" s="25"/>
      <c r="S7" s="25"/>
      <c r="T7" s="25"/>
      <c r="U7" s="25"/>
      <c r="V7" s="271">
        <v>22</v>
      </c>
      <c r="W7" s="24">
        <f t="shared" si="1"/>
        <v>0.8461538461538461</v>
      </c>
      <c r="X7" s="271">
        <v>4</v>
      </c>
      <c r="Y7" s="24">
        <f t="shared" si="2"/>
        <v>0.15384615384615385</v>
      </c>
      <c r="Z7" s="25"/>
      <c r="AA7" s="25"/>
      <c r="AB7" s="25"/>
      <c r="AC7" s="25"/>
      <c r="AD7" s="271">
        <v>6</v>
      </c>
      <c r="AE7" s="24">
        <f t="shared" si="3"/>
        <v>0.23076923076923078</v>
      </c>
      <c r="AF7" s="271">
        <v>17</v>
      </c>
      <c r="AG7" s="24">
        <f t="shared" si="4"/>
        <v>0.6538461538461539</v>
      </c>
    </row>
    <row r="8" spans="1:33" s="4" customFormat="1" ht="18">
      <c r="A8" s="4" t="s">
        <v>64</v>
      </c>
      <c r="B8" s="20" t="s">
        <v>79</v>
      </c>
      <c r="C8" s="20">
        <v>4</v>
      </c>
      <c r="D8" s="20" t="s">
        <v>103</v>
      </c>
      <c r="E8" s="21">
        <v>21</v>
      </c>
      <c r="F8" s="20">
        <v>21</v>
      </c>
      <c r="G8" s="24">
        <f t="shared" si="0"/>
        <v>1</v>
      </c>
      <c r="H8" s="26"/>
      <c r="I8" s="24"/>
      <c r="J8" s="28"/>
      <c r="K8" s="24"/>
      <c r="L8" s="271"/>
      <c r="M8" s="24"/>
      <c r="N8" s="270"/>
      <c r="O8" s="24"/>
      <c r="P8" s="270"/>
      <c r="Q8" s="24"/>
      <c r="R8" s="20"/>
      <c r="S8" s="20"/>
      <c r="T8" s="20"/>
      <c r="U8" s="20"/>
      <c r="V8" s="271">
        <v>17</v>
      </c>
      <c r="W8" s="24">
        <f t="shared" si="1"/>
        <v>0.8095238095238095</v>
      </c>
      <c r="X8" s="271">
        <v>4</v>
      </c>
      <c r="Y8" s="24">
        <f t="shared" si="2"/>
        <v>0.19047619047619047</v>
      </c>
      <c r="AD8" s="271">
        <v>1</v>
      </c>
      <c r="AE8" s="24">
        <f t="shared" si="3"/>
        <v>0.047619047619047616</v>
      </c>
      <c r="AF8" s="271">
        <v>20</v>
      </c>
      <c r="AG8" s="24">
        <f t="shared" si="4"/>
        <v>0.9523809523809523</v>
      </c>
    </row>
    <row r="9" spans="1:33" s="4" customFormat="1" ht="18">
      <c r="A9" s="4" t="s">
        <v>65</v>
      </c>
      <c r="B9" s="20" t="s">
        <v>79</v>
      </c>
      <c r="C9" s="20">
        <v>4</v>
      </c>
      <c r="D9" s="20" t="s">
        <v>103</v>
      </c>
      <c r="E9" s="21">
        <v>14</v>
      </c>
      <c r="F9" s="20">
        <v>13</v>
      </c>
      <c r="G9" s="24">
        <f t="shared" si="0"/>
        <v>0.9285714285714286</v>
      </c>
      <c r="H9" s="26"/>
      <c r="I9" s="24"/>
      <c r="J9" s="28"/>
      <c r="K9" s="24"/>
      <c r="L9" s="271"/>
      <c r="M9" s="24"/>
      <c r="N9" s="270">
        <v>1</v>
      </c>
      <c r="O9" s="24">
        <f>+N9/E9</f>
        <v>0.07142857142857142</v>
      </c>
      <c r="P9" s="270"/>
      <c r="Q9" s="24"/>
      <c r="R9" s="20"/>
      <c r="S9" s="20"/>
      <c r="T9" s="20"/>
      <c r="U9" s="20"/>
      <c r="V9" s="271">
        <v>2</v>
      </c>
      <c r="W9" s="24">
        <f t="shared" si="1"/>
        <v>0.14285714285714285</v>
      </c>
      <c r="X9" s="271">
        <v>10</v>
      </c>
      <c r="Y9" s="24">
        <f t="shared" si="2"/>
        <v>0.7142857142857143</v>
      </c>
      <c r="AD9" s="271">
        <v>1</v>
      </c>
      <c r="AE9" s="24">
        <f t="shared" si="3"/>
        <v>0.07142857142857142</v>
      </c>
      <c r="AF9" s="271">
        <v>13</v>
      </c>
      <c r="AG9" s="24">
        <f t="shared" si="4"/>
        <v>0.9285714285714286</v>
      </c>
    </row>
    <row r="10" spans="1:33" s="4" customFormat="1" ht="18">
      <c r="A10" s="4" t="s">
        <v>66</v>
      </c>
      <c r="B10" s="20" t="s">
        <v>79</v>
      </c>
      <c r="C10" s="20">
        <v>4</v>
      </c>
      <c r="D10" s="20" t="s">
        <v>103</v>
      </c>
      <c r="E10" s="21">
        <v>26</v>
      </c>
      <c r="F10" s="20">
        <v>26</v>
      </c>
      <c r="G10" s="24">
        <f t="shared" si="0"/>
        <v>1</v>
      </c>
      <c r="H10" s="26"/>
      <c r="I10" s="24"/>
      <c r="J10" s="28"/>
      <c r="K10" s="24"/>
      <c r="L10" s="271"/>
      <c r="M10" s="24"/>
      <c r="N10" s="270"/>
      <c r="O10" s="24"/>
      <c r="P10" s="270"/>
      <c r="Q10" s="24"/>
      <c r="R10" s="20"/>
      <c r="S10" s="20"/>
      <c r="T10" s="20"/>
      <c r="U10" s="20"/>
      <c r="V10" s="271">
        <v>17</v>
      </c>
      <c r="W10" s="24">
        <f t="shared" si="1"/>
        <v>0.6538461538461539</v>
      </c>
      <c r="X10" s="271">
        <v>9</v>
      </c>
      <c r="Y10" s="24">
        <f t="shared" si="2"/>
        <v>0.34615384615384615</v>
      </c>
      <c r="AD10" s="271">
        <v>5</v>
      </c>
      <c r="AE10" s="24">
        <f t="shared" si="3"/>
        <v>0.19230769230769232</v>
      </c>
      <c r="AF10" s="271">
        <v>18</v>
      </c>
      <c r="AG10" s="24">
        <f t="shared" si="4"/>
        <v>0.6923076923076923</v>
      </c>
    </row>
    <row r="11" spans="1:33" s="4" customFormat="1" ht="18">
      <c r="A11" s="4" t="s">
        <v>126</v>
      </c>
      <c r="B11" s="20" t="s">
        <v>118</v>
      </c>
      <c r="C11" s="20">
        <v>6</v>
      </c>
      <c r="D11" s="20" t="s">
        <v>106</v>
      </c>
      <c r="E11" s="21">
        <v>13</v>
      </c>
      <c r="F11" s="20">
        <v>11</v>
      </c>
      <c r="G11" s="24">
        <f t="shared" si="0"/>
        <v>0.8461538461538461</v>
      </c>
      <c r="H11" s="26">
        <v>1</v>
      </c>
      <c r="I11" s="24">
        <f>+H11/E11</f>
        <v>0.07692307692307693</v>
      </c>
      <c r="J11" s="28"/>
      <c r="K11" s="24"/>
      <c r="L11" s="271"/>
      <c r="M11" s="24"/>
      <c r="N11" s="270"/>
      <c r="O11" s="24"/>
      <c r="P11" s="271">
        <v>1</v>
      </c>
      <c r="Q11" s="24">
        <f>+P11/E11</f>
        <v>0.07692307692307693</v>
      </c>
      <c r="R11" s="20"/>
      <c r="S11" s="20"/>
      <c r="T11" s="20"/>
      <c r="U11" s="20"/>
      <c r="V11" s="271">
        <v>11</v>
      </c>
      <c r="W11" s="24">
        <f t="shared" si="1"/>
        <v>0.8461538461538461</v>
      </c>
      <c r="X11" s="271">
        <v>2</v>
      </c>
      <c r="Y11" s="24">
        <f t="shared" si="2"/>
        <v>0.15384615384615385</v>
      </c>
      <c r="AD11" s="271">
        <v>4</v>
      </c>
      <c r="AE11" s="24">
        <f t="shared" si="3"/>
        <v>0.3076923076923077</v>
      </c>
      <c r="AF11" s="271">
        <v>9</v>
      </c>
      <c r="AG11" s="24">
        <f t="shared" si="4"/>
        <v>0.6923076923076923</v>
      </c>
    </row>
    <row r="12" spans="1:33" s="4" customFormat="1" ht="18">
      <c r="A12" s="4" t="s">
        <v>127</v>
      </c>
      <c r="B12" s="20" t="s">
        <v>119</v>
      </c>
      <c r="C12" s="20">
        <v>6</v>
      </c>
      <c r="D12" s="20" t="s">
        <v>106</v>
      </c>
      <c r="E12" s="21">
        <v>12</v>
      </c>
      <c r="F12" s="20">
        <v>10</v>
      </c>
      <c r="G12" s="24">
        <f t="shared" si="0"/>
        <v>0.8333333333333334</v>
      </c>
      <c r="H12" s="26"/>
      <c r="I12" s="24"/>
      <c r="J12" s="28"/>
      <c r="K12" s="24"/>
      <c r="L12" s="271"/>
      <c r="M12" s="24"/>
      <c r="N12" s="270"/>
      <c r="O12" s="24"/>
      <c r="P12" s="271">
        <v>2</v>
      </c>
      <c r="Q12" s="24">
        <f>+P12/E12</f>
        <v>0.16666666666666666</v>
      </c>
      <c r="R12" s="20"/>
      <c r="S12" s="20"/>
      <c r="T12" s="20"/>
      <c r="U12" s="20"/>
      <c r="V12" s="271">
        <v>4</v>
      </c>
      <c r="W12" s="24">
        <f t="shared" si="1"/>
        <v>0.3333333333333333</v>
      </c>
      <c r="X12" s="271">
        <v>8</v>
      </c>
      <c r="Y12" s="24">
        <f t="shared" si="2"/>
        <v>0.6666666666666666</v>
      </c>
      <c r="AD12" s="271">
        <v>2</v>
      </c>
      <c r="AE12" s="24">
        <f t="shared" si="3"/>
        <v>0.16666666666666666</v>
      </c>
      <c r="AF12" s="271">
        <v>10</v>
      </c>
      <c r="AG12" s="24">
        <f t="shared" si="4"/>
        <v>0.8333333333333334</v>
      </c>
    </row>
    <row r="13" spans="1:33" s="4" customFormat="1" ht="18">
      <c r="A13" s="4" t="s">
        <v>131</v>
      </c>
      <c r="B13" s="20" t="s">
        <v>119</v>
      </c>
      <c r="C13" s="20">
        <v>6</v>
      </c>
      <c r="D13" s="20" t="s">
        <v>106</v>
      </c>
      <c r="E13" s="21">
        <v>14</v>
      </c>
      <c r="F13" s="20">
        <v>13</v>
      </c>
      <c r="G13" s="24">
        <f t="shared" si="0"/>
        <v>0.9285714285714286</v>
      </c>
      <c r="H13" s="26"/>
      <c r="I13" s="24"/>
      <c r="J13" s="28"/>
      <c r="K13" s="24"/>
      <c r="L13" s="271"/>
      <c r="M13" s="24"/>
      <c r="N13" s="270"/>
      <c r="O13" s="24"/>
      <c r="P13" s="271">
        <v>1</v>
      </c>
      <c r="Q13" s="24">
        <f>+P13/E13</f>
        <v>0.07142857142857142</v>
      </c>
      <c r="R13" s="20"/>
      <c r="S13" s="20"/>
      <c r="T13" s="20"/>
      <c r="U13" s="20"/>
      <c r="V13" s="271">
        <v>12</v>
      </c>
      <c r="W13" s="24">
        <f aca="true" t="shared" si="5" ref="W13:W23">+V13/E13</f>
        <v>0.8571428571428571</v>
      </c>
      <c r="X13" s="271">
        <v>2</v>
      </c>
      <c r="Y13" s="24">
        <f aca="true" t="shared" si="6" ref="Y13:Y23">+X13/E13</f>
        <v>0.14285714285714285</v>
      </c>
      <c r="AD13" s="271">
        <v>4</v>
      </c>
      <c r="AE13" s="24">
        <f>+AD13/E13</f>
        <v>0.2857142857142857</v>
      </c>
      <c r="AF13" s="271">
        <v>10</v>
      </c>
      <c r="AG13" s="24">
        <f>+AF13/E13</f>
        <v>0.7142857142857143</v>
      </c>
    </row>
    <row r="14" spans="1:33" s="4" customFormat="1" ht="18">
      <c r="A14" s="4" t="s">
        <v>132</v>
      </c>
      <c r="B14" s="20" t="s">
        <v>122</v>
      </c>
      <c r="C14" s="20">
        <v>2</v>
      </c>
      <c r="D14" s="20" t="s">
        <v>106</v>
      </c>
      <c r="E14" s="21">
        <v>11</v>
      </c>
      <c r="F14" s="20">
        <v>10</v>
      </c>
      <c r="G14" s="24">
        <f aca="true" t="shared" si="7" ref="G14:G25">+F14/E14</f>
        <v>0.9090909090909091</v>
      </c>
      <c r="H14" s="26"/>
      <c r="I14" s="24"/>
      <c r="J14" s="28"/>
      <c r="K14" s="24"/>
      <c r="L14" s="271"/>
      <c r="M14" s="24"/>
      <c r="N14" s="270"/>
      <c r="O14" s="24"/>
      <c r="P14" s="271">
        <v>1</v>
      </c>
      <c r="Q14" s="24">
        <f>+P14/E14</f>
        <v>0.09090909090909091</v>
      </c>
      <c r="R14" s="20"/>
      <c r="S14" s="20"/>
      <c r="T14" s="20"/>
      <c r="U14" s="20"/>
      <c r="V14" s="271">
        <v>10</v>
      </c>
      <c r="W14" s="24">
        <f t="shared" si="5"/>
        <v>0.9090909090909091</v>
      </c>
      <c r="X14" s="271">
        <v>1</v>
      </c>
      <c r="Y14" s="24">
        <f t="shared" si="6"/>
        <v>0.09090909090909091</v>
      </c>
      <c r="AD14" s="271">
        <v>2</v>
      </c>
      <c r="AE14" s="24">
        <f>+AD14/E14</f>
        <v>0.18181818181818182</v>
      </c>
      <c r="AF14" s="271">
        <v>9</v>
      </c>
      <c r="AG14" s="24">
        <f>+AF14/E14</f>
        <v>0.8181818181818182</v>
      </c>
    </row>
    <row r="15" spans="1:33" s="4" customFormat="1" ht="18">
      <c r="A15" s="4" t="s">
        <v>134</v>
      </c>
      <c r="B15" s="20" t="s">
        <v>130</v>
      </c>
      <c r="C15" s="20">
        <v>4</v>
      </c>
      <c r="D15" s="20" t="s">
        <v>105</v>
      </c>
      <c r="E15" s="21">
        <v>19</v>
      </c>
      <c r="F15" s="20">
        <v>13</v>
      </c>
      <c r="G15" s="24">
        <f t="shared" si="7"/>
        <v>0.6842105263157895</v>
      </c>
      <c r="H15" s="26">
        <v>6</v>
      </c>
      <c r="I15" s="24">
        <f>+H15/E15</f>
        <v>0.3157894736842105</v>
      </c>
      <c r="J15" s="28"/>
      <c r="K15" s="24"/>
      <c r="L15" s="271"/>
      <c r="M15" s="24"/>
      <c r="N15" s="270"/>
      <c r="O15" s="24"/>
      <c r="P15" s="271"/>
      <c r="Q15" s="24"/>
      <c r="R15" s="20"/>
      <c r="S15" s="20"/>
      <c r="T15" s="20"/>
      <c r="U15" s="20"/>
      <c r="V15" s="271">
        <v>2</v>
      </c>
      <c r="W15" s="24">
        <f t="shared" si="5"/>
        <v>0.10526315789473684</v>
      </c>
      <c r="X15" s="271">
        <v>17</v>
      </c>
      <c r="Y15" s="24">
        <f t="shared" si="6"/>
        <v>0.8947368421052632</v>
      </c>
      <c r="AD15" s="271">
        <v>7</v>
      </c>
      <c r="AE15" s="24">
        <f>+AD15/E15</f>
        <v>0.3684210526315789</v>
      </c>
      <c r="AF15" s="271">
        <v>12</v>
      </c>
      <c r="AG15" s="24">
        <f>+AF15/E15</f>
        <v>0.631578947368421</v>
      </c>
    </row>
    <row r="16" spans="1:33" s="4" customFormat="1" ht="18">
      <c r="A16" s="4" t="s">
        <v>135</v>
      </c>
      <c r="B16" s="20" t="s">
        <v>130</v>
      </c>
      <c r="C16" s="20">
        <v>4</v>
      </c>
      <c r="D16" s="20" t="s">
        <v>105</v>
      </c>
      <c r="E16" s="21">
        <v>17</v>
      </c>
      <c r="F16" s="20">
        <v>16</v>
      </c>
      <c r="G16" s="24">
        <f t="shared" si="7"/>
        <v>0.9411764705882353</v>
      </c>
      <c r="H16" s="26"/>
      <c r="I16" s="24"/>
      <c r="J16" s="28"/>
      <c r="K16" s="24"/>
      <c r="L16" s="271"/>
      <c r="M16" s="24"/>
      <c r="N16" s="270"/>
      <c r="O16" s="24"/>
      <c r="P16" s="271">
        <v>1</v>
      </c>
      <c r="Q16" s="24">
        <f>+P16/E16</f>
        <v>0.058823529411764705</v>
      </c>
      <c r="R16" s="20"/>
      <c r="S16" s="20"/>
      <c r="T16" s="20"/>
      <c r="U16" s="20"/>
      <c r="V16" s="271">
        <v>10</v>
      </c>
      <c r="W16" s="24">
        <f t="shared" si="5"/>
        <v>0.5882352941176471</v>
      </c>
      <c r="X16" s="271">
        <v>7</v>
      </c>
      <c r="Y16" s="24">
        <f t="shared" si="6"/>
        <v>0.4117647058823529</v>
      </c>
      <c r="AD16" s="271">
        <v>4</v>
      </c>
      <c r="AE16" s="24">
        <f>+AD16/E16</f>
        <v>0.23529411764705882</v>
      </c>
      <c r="AF16" s="271">
        <v>13</v>
      </c>
      <c r="AG16" s="24">
        <f>+AF16/E16</f>
        <v>0.7647058823529411</v>
      </c>
    </row>
    <row r="17" spans="1:33" s="4" customFormat="1" ht="18">
      <c r="A17" s="4" t="s">
        <v>136</v>
      </c>
      <c r="B17" s="20" t="s">
        <v>130</v>
      </c>
      <c r="C17" s="20">
        <v>4</v>
      </c>
      <c r="D17" s="20" t="s">
        <v>105</v>
      </c>
      <c r="E17" s="21">
        <v>30</v>
      </c>
      <c r="F17" s="20">
        <v>17</v>
      </c>
      <c r="G17" s="24">
        <f t="shared" si="7"/>
        <v>0.5666666666666667</v>
      </c>
      <c r="H17" s="26">
        <v>13</v>
      </c>
      <c r="I17" s="24">
        <f>+H17/E17</f>
        <v>0.43333333333333335</v>
      </c>
      <c r="J17" s="28"/>
      <c r="K17" s="24"/>
      <c r="L17" s="271"/>
      <c r="M17" s="24"/>
      <c r="N17" s="270"/>
      <c r="O17" s="24"/>
      <c r="P17" s="271"/>
      <c r="Q17" s="24"/>
      <c r="R17" s="20"/>
      <c r="S17" s="20"/>
      <c r="T17" s="20"/>
      <c r="U17" s="20"/>
      <c r="V17" s="271">
        <v>22</v>
      </c>
      <c r="W17" s="24">
        <f t="shared" si="5"/>
        <v>0.7333333333333333</v>
      </c>
      <c r="X17" s="271">
        <v>8</v>
      </c>
      <c r="Y17" s="24">
        <f t="shared" si="6"/>
        <v>0.26666666666666666</v>
      </c>
      <c r="AD17" s="271">
        <v>5</v>
      </c>
      <c r="AE17" s="24">
        <f>+AD17/E17</f>
        <v>0.16666666666666666</v>
      </c>
      <c r="AF17" s="271">
        <v>24</v>
      </c>
      <c r="AG17" s="24">
        <f>+AF17/E17</f>
        <v>0.8</v>
      </c>
    </row>
    <row r="18" spans="1:33" s="4" customFormat="1" ht="18">
      <c r="A18" s="4" t="s">
        <v>157</v>
      </c>
      <c r="B18" s="29">
        <v>38241</v>
      </c>
      <c r="C18" s="20">
        <v>1</v>
      </c>
      <c r="D18" s="20" t="s">
        <v>155</v>
      </c>
      <c r="E18" s="21">
        <v>29</v>
      </c>
      <c r="F18" s="20">
        <v>29</v>
      </c>
      <c r="G18" s="24">
        <f t="shared" si="7"/>
        <v>1</v>
      </c>
      <c r="H18" s="26"/>
      <c r="I18" s="24"/>
      <c r="J18" s="28"/>
      <c r="K18" s="24"/>
      <c r="L18" s="271"/>
      <c r="M18" s="24"/>
      <c r="N18" s="270"/>
      <c r="O18" s="24"/>
      <c r="P18" s="271"/>
      <c r="Q18" s="24"/>
      <c r="R18" s="20"/>
      <c r="S18" s="20"/>
      <c r="T18" s="20"/>
      <c r="U18" s="20"/>
      <c r="V18" s="271">
        <v>26</v>
      </c>
      <c r="W18" s="24">
        <f t="shared" si="5"/>
        <v>0.896551724137931</v>
      </c>
      <c r="X18" s="271">
        <v>3</v>
      </c>
      <c r="Y18" s="24">
        <f t="shared" si="6"/>
        <v>0.10344827586206896</v>
      </c>
      <c r="AD18" s="271"/>
      <c r="AE18" s="24"/>
      <c r="AF18" s="271"/>
      <c r="AG18" s="24"/>
    </row>
    <row r="19" spans="1:33" s="4" customFormat="1" ht="18">
      <c r="A19" s="4" t="s">
        <v>159</v>
      </c>
      <c r="B19" s="29">
        <v>38241</v>
      </c>
      <c r="C19" s="20">
        <v>1</v>
      </c>
      <c r="D19" s="20" t="s">
        <v>158</v>
      </c>
      <c r="E19" s="21">
        <v>9</v>
      </c>
      <c r="F19" s="20">
        <v>9</v>
      </c>
      <c r="G19" s="24">
        <f t="shared" si="7"/>
        <v>1</v>
      </c>
      <c r="H19" s="26"/>
      <c r="I19" s="24"/>
      <c r="J19" s="28"/>
      <c r="K19" s="24"/>
      <c r="L19" s="271"/>
      <c r="M19" s="24"/>
      <c r="N19" s="270"/>
      <c r="O19" s="24"/>
      <c r="P19" s="271"/>
      <c r="Q19" s="24"/>
      <c r="R19" s="20"/>
      <c r="S19" s="20"/>
      <c r="T19" s="20"/>
      <c r="U19" s="20"/>
      <c r="V19" s="271">
        <v>7</v>
      </c>
      <c r="W19" s="24">
        <f t="shared" si="5"/>
        <v>0.7777777777777778</v>
      </c>
      <c r="X19" s="271">
        <v>2</v>
      </c>
      <c r="Y19" s="24">
        <f t="shared" si="6"/>
        <v>0.2222222222222222</v>
      </c>
      <c r="AD19" s="271"/>
      <c r="AE19" s="24"/>
      <c r="AF19" s="271"/>
      <c r="AG19" s="24"/>
    </row>
    <row r="20" spans="1:33" s="4" customFormat="1" ht="18">
      <c r="A20" s="4" t="s">
        <v>160</v>
      </c>
      <c r="B20" s="29">
        <v>38269</v>
      </c>
      <c r="C20" s="20">
        <v>1</v>
      </c>
      <c r="D20" s="20" t="s">
        <v>161</v>
      </c>
      <c r="E20" s="21">
        <v>29</v>
      </c>
      <c r="F20" s="20">
        <v>29</v>
      </c>
      <c r="G20" s="24">
        <f t="shared" si="7"/>
        <v>1</v>
      </c>
      <c r="H20" s="26"/>
      <c r="I20" s="24"/>
      <c r="J20" s="28"/>
      <c r="K20" s="24"/>
      <c r="L20" s="271"/>
      <c r="M20" s="24"/>
      <c r="N20" s="270"/>
      <c r="O20" s="24"/>
      <c r="P20" s="271"/>
      <c r="Q20" s="24"/>
      <c r="R20" s="20"/>
      <c r="S20" s="20"/>
      <c r="T20" s="20"/>
      <c r="U20" s="20"/>
      <c r="V20" s="271">
        <v>20</v>
      </c>
      <c r="W20" s="24">
        <f t="shared" si="5"/>
        <v>0.6896551724137931</v>
      </c>
      <c r="X20" s="271">
        <v>9</v>
      </c>
      <c r="Y20" s="24">
        <f t="shared" si="6"/>
        <v>0.3103448275862069</v>
      </c>
      <c r="AD20" s="271"/>
      <c r="AE20" s="24"/>
      <c r="AF20" s="271"/>
      <c r="AG20" s="24"/>
    </row>
    <row r="21" spans="1:33" s="4" customFormat="1" ht="18">
      <c r="A21" s="4" t="s">
        <v>162</v>
      </c>
      <c r="B21" s="20" t="s">
        <v>163</v>
      </c>
      <c r="C21" s="20">
        <v>2</v>
      </c>
      <c r="D21" s="20" t="s">
        <v>164</v>
      </c>
      <c r="E21" s="21">
        <v>40</v>
      </c>
      <c r="F21" s="20">
        <v>40</v>
      </c>
      <c r="G21" s="24">
        <f t="shared" si="7"/>
        <v>1</v>
      </c>
      <c r="H21" s="26"/>
      <c r="I21" s="24"/>
      <c r="J21" s="28"/>
      <c r="K21" s="24"/>
      <c r="L21" s="271"/>
      <c r="M21" s="24"/>
      <c r="N21" s="270"/>
      <c r="O21" s="24"/>
      <c r="P21" s="271"/>
      <c r="Q21" s="24"/>
      <c r="R21" s="20"/>
      <c r="S21" s="20"/>
      <c r="T21" s="20"/>
      <c r="U21" s="20"/>
      <c r="V21" s="271">
        <v>20</v>
      </c>
      <c r="W21" s="24">
        <f t="shared" si="5"/>
        <v>0.5</v>
      </c>
      <c r="X21" s="271">
        <v>20</v>
      </c>
      <c r="Y21" s="24">
        <f t="shared" si="6"/>
        <v>0.5</v>
      </c>
      <c r="AD21" s="271"/>
      <c r="AE21" s="24"/>
      <c r="AF21" s="271"/>
      <c r="AG21" s="24"/>
    </row>
    <row r="22" spans="1:33" s="4" customFormat="1" ht="18">
      <c r="A22" s="4" t="s">
        <v>165</v>
      </c>
      <c r="B22" s="29">
        <v>38304</v>
      </c>
      <c r="C22" s="20">
        <v>1</v>
      </c>
      <c r="D22" s="20" t="s">
        <v>166</v>
      </c>
      <c r="E22" s="21">
        <v>18</v>
      </c>
      <c r="F22" s="20">
        <v>16</v>
      </c>
      <c r="G22" s="24">
        <f t="shared" si="7"/>
        <v>0.8888888888888888</v>
      </c>
      <c r="H22" s="26"/>
      <c r="I22" s="24"/>
      <c r="J22" s="28"/>
      <c r="K22" s="24"/>
      <c r="L22" s="271"/>
      <c r="M22" s="24"/>
      <c r="N22" s="270"/>
      <c r="O22" s="24"/>
      <c r="P22" s="271">
        <v>2</v>
      </c>
      <c r="Q22" s="24">
        <f>+P22/E22</f>
        <v>0.1111111111111111</v>
      </c>
      <c r="R22" s="20"/>
      <c r="S22" s="20"/>
      <c r="T22" s="20"/>
      <c r="U22" s="20"/>
      <c r="V22" s="271">
        <v>10</v>
      </c>
      <c r="W22" s="24">
        <f t="shared" si="5"/>
        <v>0.5555555555555556</v>
      </c>
      <c r="X22" s="271">
        <v>8</v>
      </c>
      <c r="Y22" s="24">
        <f t="shared" si="6"/>
        <v>0.4444444444444444</v>
      </c>
      <c r="AD22" s="271"/>
      <c r="AE22" s="24"/>
      <c r="AF22" s="271"/>
      <c r="AG22" s="24"/>
    </row>
    <row r="23" spans="1:33" s="4" customFormat="1" ht="18">
      <c r="A23" s="4" t="s">
        <v>170</v>
      </c>
      <c r="B23" s="29">
        <v>38304</v>
      </c>
      <c r="C23" s="20">
        <v>1</v>
      </c>
      <c r="D23" s="20" t="s">
        <v>167</v>
      </c>
      <c r="E23" s="21">
        <v>10</v>
      </c>
      <c r="F23" s="20">
        <v>9</v>
      </c>
      <c r="G23" s="24">
        <f t="shared" si="7"/>
        <v>0.9</v>
      </c>
      <c r="H23" s="26"/>
      <c r="I23" s="24"/>
      <c r="J23" s="28"/>
      <c r="K23" s="24"/>
      <c r="L23" s="271"/>
      <c r="M23" s="24"/>
      <c r="N23" s="270"/>
      <c r="O23" s="24"/>
      <c r="P23" s="271">
        <v>1</v>
      </c>
      <c r="Q23" s="24"/>
      <c r="R23" s="20"/>
      <c r="S23" s="20"/>
      <c r="T23" s="20"/>
      <c r="U23" s="20"/>
      <c r="V23" s="271">
        <v>7</v>
      </c>
      <c r="W23" s="24">
        <f t="shared" si="5"/>
        <v>0.7</v>
      </c>
      <c r="X23" s="271">
        <v>3</v>
      </c>
      <c r="Y23" s="24">
        <f t="shared" si="6"/>
        <v>0.3</v>
      </c>
      <c r="AD23" s="271"/>
      <c r="AE23" s="24"/>
      <c r="AF23" s="271"/>
      <c r="AG23" s="24"/>
    </row>
    <row r="24" spans="1:33" s="4" customFormat="1" ht="18">
      <c r="A24" s="4" t="s">
        <v>172</v>
      </c>
      <c r="B24" s="29">
        <v>38213</v>
      </c>
      <c r="C24" s="20">
        <v>1</v>
      </c>
      <c r="D24" s="20" t="s">
        <v>168</v>
      </c>
      <c r="E24" s="21">
        <v>30</v>
      </c>
      <c r="F24" s="20">
        <v>30</v>
      </c>
      <c r="G24" s="24">
        <f t="shared" si="7"/>
        <v>1</v>
      </c>
      <c r="H24" s="26"/>
      <c r="I24" s="24"/>
      <c r="J24" s="28"/>
      <c r="K24" s="24"/>
      <c r="L24" s="271"/>
      <c r="M24" s="24"/>
      <c r="N24" s="270"/>
      <c r="O24" s="24"/>
      <c r="P24" s="271"/>
      <c r="Q24" s="24"/>
      <c r="R24" s="20"/>
      <c r="S24" s="20"/>
      <c r="T24" s="20"/>
      <c r="U24" s="20"/>
      <c r="V24" s="271"/>
      <c r="W24" s="24"/>
      <c r="X24" s="271"/>
      <c r="Y24" s="24"/>
      <c r="AD24" s="271"/>
      <c r="AE24" s="24"/>
      <c r="AF24" s="271"/>
      <c r="AG24" s="24"/>
    </row>
    <row r="25" spans="1:33" s="4" customFormat="1" ht="18">
      <c r="A25" s="4" t="s">
        <v>171</v>
      </c>
      <c r="B25" s="29">
        <v>38276</v>
      </c>
      <c r="C25" s="20">
        <v>1</v>
      </c>
      <c r="D25" s="20" t="s">
        <v>169</v>
      </c>
      <c r="E25" s="21">
        <v>41</v>
      </c>
      <c r="F25" s="20">
        <v>41</v>
      </c>
      <c r="G25" s="24">
        <f t="shared" si="7"/>
        <v>1</v>
      </c>
      <c r="H25" s="26"/>
      <c r="I25" s="24"/>
      <c r="J25" s="28"/>
      <c r="K25" s="24"/>
      <c r="L25" s="271"/>
      <c r="M25" s="24"/>
      <c r="N25" s="270"/>
      <c r="O25" s="24"/>
      <c r="P25" s="271"/>
      <c r="Q25" s="24"/>
      <c r="R25" s="20"/>
      <c r="S25" s="20"/>
      <c r="T25" s="20"/>
      <c r="U25" s="20"/>
      <c r="V25" s="271">
        <v>31</v>
      </c>
      <c r="W25" s="24">
        <f>+V25/E25</f>
        <v>0.7560975609756098</v>
      </c>
      <c r="X25" s="271">
        <v>10</v>
      </c>
      <c r="Y25" s="24">
        <f>+X25/E25</f>
        <v>0.24390243902439024</v>
      </c>
      <c r="AD25" s="271"/>
      <c r="AE25" s="24"/>
      <c r="AF25" s="271"/>
      <c r="AG25" s="24"/>
    </row>
    <row r="26" spans="1:33" s="4" customFormat="1" ht="18">
      <c r="A26" s="4" t="s">
        <v>173</v>
      </c>
      <c r="B26" s="29">
        <v>38220</v>
      </c>
      <c r="C26" s="20">
        <v>1</v>
      </c>
      <c r="D26" s="20" t="s">
        <v>174</v>
      </c>
      <c r="E26" s="21">
        <v>42</v>
      </c>
      <c r="F26" s="20"/>
      <c r="G26" s="24"/>
      <c r="H26" s="26"/>
      <c r="I26" s="24"/>
      <c r="J26" s="28"/>
      <c r="K26" s="24"/>
      <c r="L26" s="271"/>
      <c r="M26" s="24"/>
      <c r="N26" s="270"/>
      <c r="O26" s="24"/>
      <c r="P26" s="271">
        <v>42</v>
      </c>
      <c r="Q26" s="24">
        <f>+P26/E26</f>
        <v>1</v>
      </c>
      <c r="R26" s="20"/>
      <c r="S26" s="20"/>
      <c r="T26" s="20"/>
      <c r="U26" s="20"/>
      <c r="V26" s="271"/>
      <c r="W26" s="24"/>
      <c r="X26" s="271"/>
      <c r="Y26" s="24"/>
      <c r="AD26" s="271"/>
      <c r="AE26" s="24"/>
      <c r="AF26" s="271"/>
      <c r="AG26" s="24"/>
    </row>
    <row r="27" spans="1:33" s="4" customFormat="1" ht="18">
      <c r="A27" s="4" t="s">
        <v>175</v>
      </c>
      <c r="B27" s="29">
        <v>38276</v>
      </c>
      <c r="C27" s="20">
        <v>1</v>
      </c>
      <c r="D27" s="20" t="s">
        <v>174</v>
      </c>
      <c r="E27" s="21">
        <v>57</v>
      </c>
      <c r="F27" s="20"/>
      <c r="G27" s="24"/>
      <c r="H27" s="26"/>
      <c r="I27" s="24"/>
      <c r="J27" s="28"/>
      <c r="K27" s="24"/>
      <c r="L27" s="271"/>
      <c r="M27" s="24"/>
      <c r="N27" s="270"/>
      <c r="O27" s="24"/>
      <c r="P27" s="271">
        <v>57</v>
      </c>
      <c r="Q27" s="24">
        <f>+P27/E27</f>
        <v>1</v>
      </c>
      <c r="R27" s="20"/>
      <c r="S27" s="20"/>
      <c r="T27" s="20"/>
      <c r="U27" s="20"/>
      <c r="V27" s="271">
        <v>42</v>
      </c>
      <c r="W27" s="24">
        <f>+V27/E27</f>
        <v>0.7368421052631579</v>
      </c>
      <c r="X27" s="271">
        <v>15</v>
      </c>
      <c r="Y27" s="24">
        <f>+X27/E27</f>
        <v>0.2631578947368421</v>
      </c>
      <c r="AD27" s="271"/>
      <c r="AE27" s="24"/>
      <c r="AF27" s="271"/>
      <c r="AG27" s="24"/>
    </row>
    <row r="28" spans="1:33" s="4" customFormat="1" ht="18">
      <c r="A28" s="4" t="s">
        <v>176</v>
      </c>
      <c r="B28" s="29">
        <v>38290</v>
      </c>
      <c r="C28" s="20">
        <v>1</v>
      </c>
      <c r="D28" s="20" t="s">
        <v>177</v>
      </c>
      <c r="E28" s="21">
        <v>26</v>
      </c>
      <c r="F28" s="20"/>
      <c r="G28" s="24"/>
      <c r="H28" s="26"/>
      <c r="I28" s="24"/>
      <c r="J28" s="28"/>
      <c r="K28" s="24"/>
      <c r="L28" s="271"/>
      <c r="M28" s="24"/>
      <c r="N28" s="270"/>
      <c r="O28" s="24"/>
      <c r="P28" s="271">
        <v>26</v>
      </c>
      <c r="Q28" s="24">
        <f>+P28/E28</f>
        <v>1</v>
      </c>
      <c r="R28" s="20"/>
      <c r="S28" s="20"/>
      <c r="T28" s="20"/>
      <c r="U28" s="20"/>
      <c r="V28" s="271">
        <v>13</v>
      </c>
      <c r="W28" s="24">
        <f>+V28/E28</f>
        <v>0.5</v>
      </c>
      <c r="X28" s="271">
        <v>13</v>
      </c>
      <c r="Y28" s="24">
        <f>+X28/E28</f>
        <v>0.5</v>
      </c>
      <c r="AD28" s="271"/>
      <c r="AE28" s="24"/>
      <c r="AF28" s="271"/>
      <c r="AG28" s="24"/>
    </row>
    <row r="29" spans="1:25" ht="18">
      <c r="A29" s="4" t="s">
        <v>176</v>
      </c>
      <c r="B29" s="294">
        <v>38297</v>
      </c>
      <c r="C29" s="154">
        <v>1</v>
      </c>
      <c r="D29" s="154" t="s">
        <v>178</v>
      </c>
      <c r="E29" s="295">
        <v>28</v>
      </c>
      <c r="P29" s="154">
        <v>28</v>
      </c>
      <c r="Q29" s="24">
        <f>+P29/E29</f>
        <v>1</v>
      </c>
      <c r="V29" s="154">
        <v>18</v>
      </c>
      <c r="W29" s="24">
        <f>+V29/E29</f>
        <v>0.6428571428571429</v>
      </c>
      <c r="X29" s="154">
        <v>10</v>
      </c>
      <c r="Y29" s="24">
        <f>+X29/E29</f>
        <v>0.35714285714285715</v>
      </c>
    </row>
    <row r="30" spans="1:33" s="193" customFormat="1" ht="18">
      <c r="A30" s="31" t="s">
        <v>109</v>
      </c>
      <c r="B30" s="35">
        <v>25</v>
      </c>
      <c r="C30" s="35">
        <f>SUM(C5:C29)</f>
        <v>69</v>
      </c>
      <c r="D30" s="155"/>
      <c r="E30" s="111">
        <f>SUM(E5:E29)</f>
        <v>616</v>
      </c>
      <c r="F30" s="35">
        <f>SUM(F5:F29)</f>
        <v>422</v>
      </c>
      <c r="G30" s="37">
        <f>SUM(F30/E30)</f>
        <v>0.685064935064935</v>
      </c>
      <c r="H30" s="46">
        <f>SUM(H5:H29)</f>
        <v>22</v>
      </c>
      <c r="I30" s="37">
        <f>SUM(H30/E30)</f>
        <v>0.03571428571428571</v>
      </c>
      <c r="J30" s="189">
        <f>SUM(J5:J29)</f>
        <v>0</v>
      </c>
      <c r="K30" s="37">
        <f>SUM(J30/E30)</f>
        <v>0</v>
      </c>
      <c r="L30" s="189">
        <f>SUM(L5:L29)</f>
        <v>4</v>
      </c>
      <c r="M30" s="37">
        <f>SUM(L30/E30)</f>
        <v>0.006493506493506494</v>
      </c>
      <c r="N30" s="189">
        <f>SUM(N5:N29)</f>
        <v>1</v>
      </c>
      <c r="O30" s="37">
        <f>SUM(N30/E30)</f>
        <v>0.0016233766233766235</v>
      </c>
      <c r="P30" s="189">
        <f>SUM(P5:P29)</f>
        <v>167</v>
      </c>
      <c r="Q30" s="37">
        <f>SUM(P30/E30)</f>
        <v>0.2711038961038961</v>
      </c>
      <c r="R30" s="155"/>
      <c r="S30" s="155"/>
      <c r="T30" s="155"/>
      <c r="U30" s="155"/>
      <c r="V30" s="189">
        <f>SUM(V5:V29)</f>
        <v>352</v>
      </c>
      <c r="W30" s="37">
        <f>SUM(V30/E30)</f>
        <v>0.5714285714285714</v>
      </c>
      <c r="X30" s="189">
        <f>SUM(X5:X29)</f>
        <v>190</v>
      </c>
      <c r="Y30" s="37">
        <f>SUM(X30/E30)</f>
        <v>0.30844155844155846</v>
      </c>
      <c r="Z30" s="31"/>
      <c r="AA30" s="31"/>
      <c r="AB30" s="31"/>
      <c r="AC30" s="31"/>
      <c r="AD30" s="189">
        <f>SUM(AD5:AD29)</f>
        <v>51</v>
      </c>
      <c r="AE30" s="37">
        <f>SUM(AD30/E30)</f>
        <v>0.08279220779220779</v>
      </c>
      <c r="AF30" s="189">
        <f>SUM(AF5:AF29)</f>
        <v>199</v>
      </c>
      <c r="AG30" s="37">
        <f>SUM(AF30/E30)</f>
        <v>0.32305194805194803</v>
      </c>
    </row>
    <row r="31" spans="1:33" s="172" customFormat="1" ht="18">
      <c r="A31" s="190"/>
      <c r="B31" s="165"/>
      <c r="C31" s="165"/>
      <c r="D31" s="165"/>
      <c r="E31" s="166"/>
      <c r="F31" s="165"/>
      <c r="G31" s="170"/>
      <c r="H31" s="167"/>
      <c r="I31" s="170"/>
      <c r="J31" s="191"/>
      <c r="K31" s="170"/>
      <c r="L31" s="167"/>
      <c r="M31" s="170"/>
      <c r="N31" s="192"/>
      <c r="O31" s="170"/>
      <c r="P31" s="171"/>
      <c r="Q31" s="170"/>
      <c r="R31" s="165"/>
      <c r="S31" s="165"/>
      <c r="T31" s="165"/>
      <c r="U31" s="165"/>
      <c r="V31" s="171"/>
      <c r="W31" s="170"/>
      <c r="X31" s="171"/>
      <c r="Y31" s="170"/>
      <c r="Z31" s="190"/>
      <c r="AA31" s="190"/>
      <c r="AB31" s="190"/>
      <c r="AC31" s="190"/>
      <c r="AD31" s="171"/>
      <c r="AE31" s="170"/>
      <c r="AF31" s="171"/>
      <c r="AG31" s="170"/>
    </row>
    <row r="32" spans="1:33" s="110" customFormat="1" ht="18">
      <c r="A32" s="110" t="s">
        <v>41</v>
      </c>
      <c r="B32" s="35"/>
      <c r="C32" s="35"/>
      <c r="D32" s="35"/>
      <c r="E32" s="111"/>
      <c r="F32" s="35"/>
      <c r="G32" s="40"/>
      <c r="H32" s="46"/>
      <c r="I32" s="40"/>
      <c r="J32" s="189"/>
      <c r="K32" s="40"/>
      <c r="L32" s="46"/>
      <c r="M32" s="40"/>
      <c r="N32" s="188"/>
      <c r="O32" s="40"/>
      <c r="P32" s="114"/>
      <c r="Q32" s="40"/>
      <c r="R32" s="35"/>
      <c r="S32" s="35"/>
      <c r="T32" s="35"/>
      <c r="U32" s="35"/>
      <c r="V32" s="114"/>
      <c r="W32" s="40"/>
      <c r="X32" s="114"/>
      <c r="Y32" s="40"/>
      <c r="AD32" s="114"/>
      <c r="AE32" s="40"/>
      <c r="AF32" s="114"/>
      <c r="AG32" s="40"/>
    </row>
    <row r="33" spans="1:33" s="4" customFormat="1" ht="18">
      <c r="A33" s="4" t="s">
        <v>97</v>
      </c>
      <c r="B33" s="20" t="s">
        <v>98</v>
      </c>
      <c r="C33" s="20">
        <v>5</v>
      </c>
      <c r="D33" s="20" t="s">
        <v>99</v>
      </c>
      <c r="E33" s="21">
        <v>13</v>
      </c>
      <c r="F33" s="26">
        <v>11</v>
      </c>
      <c r="G33" s="24">
        <f>+F33/E33</f>
        <v>0.8461538461538461</v>
      </c>
      <c r="H33" s="26">
        <v>1</v>
      </c>
      <c r="I33" s="24">
        <f>+H33/E33</f>
        <v>0.07692307692307693</v>
      </c>
      <c r="J33" s="30"/>
      <c r="K33" s="24"/>
      <c r="L33" s="26"/>
      <c r="M33" s="24"/>
      <c r="N33" s="30"/>
      <c r="O33" s="24"/>
      <c r="P33" s="20">
        <v>1</v>
      </c>
      <c r="Q33" s="24">
        <f>+P33/E33</f>
        <v>0.07692307692307693</v>
      </c>
      <c r="R33" s="20"/>
      <c r="S33" s="20"/>
      <c r="T33" s="20"/>
      <c r="U33" s="20"/>
      <c r="V33" s="26">
        <v>13</v>
      </c>
      <c r="W33" s="24">
        <f>+V33/E33</f>
        <v>1</v>
      </c>
      <c r="X33" s="26">
        <v>0</v>
      </c>
      <c r="Y33" s="24"/>
      <c r="Z33" s="42"/>
      <c r="AA33" s="43"/>
      <c r="AB33" s="42"/>
      <c r="AC33" s="43"/>
      <c r="AD33" s="20">
        <v>8</v>
      </c>
      <c r="AE33" s="24">
        <f>+AD33/E33</f>
        <v>0.6153846153846154</v>
      </c>
      <c r="AF33" s="20">
        <v>5</v>
      </c>
      <c r="AG33" s="24">
        <f>+AF33/E33</f>
        <v>0.38461538461538464</v>
      </c>
    </row>
    <row r="34" spans="1:33" s="4" customFormat="1" ht="18">
      <c r="A34" s="4" t="s">
        <v>133</v>
      </c>
      <c r="B34" s="20" t="s">
        <v>123</v>
      </c>
      <c r="C34" s="20">
        <v>4</v>
      </c>
      <c r="D34" s="20" t="s">
        <v>87</v>
      </c>
      <c r="E34" s="21">
        <v>20</v>
      </c>
      <c r="F34" s="26">
        <v>12</v>
      </c>
      <c r="G34" s="24">
        <f>+F34/E34</f>
        <v>0.6</v>
      </c>
      <c r="H34" s="26">
        <v>6</v>
      </c>
      <c r="I34" s="24">
        <f>+H34/E34</f>
        <v>0.3</v>
      </c>
      <c r="J34" s="30"/>
      <c r="K34" s="24"/>
      <c r="L34" s="26"/>
      <c r="M34" s="24"/>
      <c r="N34" s="30"/>
      <c r="O34" s="24"/>
      <c r="P34" s="20">
        <v>2</v>
      </c>
      <c r="Q34" s="24">
        <f>+P34/E34</f>
        <v>0.1</v>
      </c>
      <c r="R34" s="20"/>
      <c r="S34" s="20"/>
      <c r="T34" s="20"/>
      <c r="U34" s="20"/>
      <c r="V34" s="26">
        <v>5</v>
      </c>
      <c r="W34" s="24">
        <f>+V34/E34</f>
        <v>0.25</v>
      </c>
      <c r="X34" s="26">
        <v>15</v>
      </c>
      <c r="Y34" s="24">
        <f>+X34/E34</f>
        <v>0.75</v>
      </c>
      <c r="Z34" s="42"/>
      <c r="AA34" s="43"/>
      <c r="AB34" s="42"/>
      <c r="AC34" s="43"/>
      <c r="AD34" s="20">
        <v>17</v>
      </c>
      <c r="AE34" s="24">
        <f>+AD34/E34</f>
        <v>0.85</v>
      </c>
      <c r="AF34" s="20">
        <v>3</v>
      </c>
      <c r="AG34" s="24">
        <f>+AF34/E34</f>
        <v>0.15</v>
      </c>
    </row>
    <row r="35" spans="1:33" s="4" customFormat="1" ht="18">
      <c r="A35" s="4" t="s">
        <v>125</v>
      </c>
      <c r="B35" s="20" t="s">
        <v>123</v>
      </c>
      <c r="C35" s="20">
        <v>4</v>
      </c>
      <c r="D35" s="20" t="s">
        <v>87</v>
      </c>
      <c r="E35" s="21">
        <v>23</v>
      </c>
      <c r="F35" s="26">
        <v>20</v>
      </c>
      <c r="G35" s="24">
        <f>+F35/E35</f>
        <v>0.8695652173913043</v>
      </c>
      <c r="H35" s="26">
        <v>3</v>
      </c>
      <c r="I35" s="24">
        <f>+H35/E35</f>
        <v>0.13043478260869565</v>
      </c>
      <c r="J35" s="30"/>
      <c r="K35" s="24"/>
      <c r="L35" s="26"/>
      <c r="M35" s="24"/>
      <c r="N35" s="30"/>
      <c r="O35" s="24"/>
      <c r="P35" s="20"/>
      <c r="Q35" s="24">
        <f>+P35/E35</f>
        <v>0</v>
      </c>
      <c r="R35" s="20"/>
      <c r="S35" s="20"/>
      <c r="T35" s="20"/>
      <c r="U35" s="20"/>
      <c r="V35" s="26">
        <v>14</v>
      </c>
      <c r="W35" s="24">
        <f>+V35/E35</f>
        <v>0.6086956521739131</v>
      </c>
      <c r="X35" s="26">
        <v>9</v>
      </c>
      <c r="Y35" s="24">
        <f>+X35/E35</f>
        <v>0.391304347826087</v>
      </c>
      <c r="Z35" s="42"/>
      <c r="AA35" s="43"/>
      <c r="AB35" s="42"/>
      <c r="AC35" s="43"/>
      <c r="AD35" s="20">
        <v>8</v>
      </c>
      <c r="AE35" s="24">
        <f>+AD35/E35</f>
        <v>0.34782608695652173</v>
      </c>
      <c r="AF35" s="20">
        <v>15</v>
      </c>
      <c r="AG35" s="24">
        <f>+AF35/E35</f>
        <v>0.6521739130434783</v>
      </c>
    </row>
    <row r="36" spans="1:33" s="4" customFormat="1" ht="18">
      <c r="A36" s="4" t="s">
        <v>141</v>
      </c>
      <c r="B36" s="20" t="s">
        <v>123</v>
      </c>
      <c r="C36" s="20">
        <v>4</v>
      </c>
      <c r="D36" s="20" t="s">
        <v>87</v>
      </c>
      <c r="E36" s="21">
        <v>13</v>
      </c>
      <c r="F36" s="26">
        <v>12</v>
      </c>
      <c r="G36" s="24">
        <f>+F36/E36</f>
        <v>0.9230769230769231</v>
      </c>
      <c r="H36" s="26">
        <v>1</v>
      </c>
      <c r="I36" s="24">
        <f>+H36/E36</f>
        <v>0.07692307692307693</v>
      </c>
      <c r="J36" s="30"/>
      <c r="K36" s="24"/>
      <c r="L36" s="26"/>
      <c r="M36" s="24"/>
      <c r="N36" s="30"/>
      <c r="O36" s="24"/>
      <c r="P36" s="20"/>
      <c r="Q36" s="24">
        <f>+P36/E36</f>
        <v>0</v>
      </c>
      <c r="R36" s="20"/>
      <c r="S36" s="20"/>
      <c r="T36" s="20"/>
      <c r="U36" s="20"/>
      <c r="V36" s="26">
        <v>10</v>
      </c>
      <c r="W36" s="24">
        <f>+V36/E36</f>
        <v>0.7692307692307693</v>
      </c>
      <c r="X36" s="26">
        <v>3</v>
      </c>
      <c r="Y36" s="24">
        <f>+X36/E36</f>
        <v>0.23076923076923078</v>
      </c>
      <c r="Z36" s="42"/>
      <c r="AA36" s="43"/>
      <c r="AB36" s="42"/>
      <c r="AC36" s="43"/>
      <c r="AD36" s="20">
        <v>9</v>
      </c>
      <c r="AE36" s="24">
        <f>+AD36/E36</f>
        <v>0.6923076923076923</v>
      </c>
      <c r="AF36" s="20">
        <v>4</v>
      </c>
      <c r="AG36" s="24">
        <f>+AF36/E36</f>
        <v>0.3076923076923077</v>
      </c>
    </row>
    <row r="37" spans="1:33" s="31" customFormat="1" ht="18">
      <c r="A37" s="31" t="s">
        <v>111</v>
      </c>
      <c r="B37" s="35">
        <v>4</v>
      </c>
      <c r="C37" s="35">
        <f>SUM(C33:C36)</f>
        <v>17</v>
      </c>
      <c r="D37" s="155"/>
      <c r="E37" s="35">
        <f>SUM(E33:E36)</f>
        <v>69</v>
      </c>
      <c r="F37" s="35">
        <f>SUM(F33:F36)</f>
        <v>55</v>
      </c>
      <c r="G37" s="37">
        <f>+F37/E37</f>
        <v>0.7971014492753623</v>
      </c>
      <c r="H37" s="35">
        <f>SUM(H33:H36)</f>
        <v>11</v>
      </c>
      <c r="I37" s="37">
        <f>+H37/E37</f>
        <v>0.15942028985507245</v>
      </c>
      <c r="J37" s="156"/>
      <c r="K37" s="37"/>
      <c r="L37" s="157"/>
      <c r="M37" s="37"/>
      <c r="N37" s="156"/>
      <c r="O37" s="37"/>
      <c r="P37" s="35">
        <f>SUM(P33:P36)</f>
        <v>3</v>
      </c>
      <c r="Q37" s="37">
        <f>+P37/E37</f>
        <v>0.043478260869565216</v>
      </c>
      <c r="R37" s="155"/>
      <c r="S37" s="155"/>
      <c r="T37" s="155"/>
      <c r="U37" s="155"/>
      <c r="V37" s="35">
        <f>SUM(V33:V36)</f>
        <v>42</v>
      </c>
      <c r="W37" s="37">
        <f>+V37/E37</f>
        <v>0.6086956521739131</v>
      </c>
      <c r="X37" s="35">
        <f>SUM(X33:X36)</f>
        <v>27</v>
      </c>
      <c r="Y37" s="37">
        <f>+X37/E37</f>
        <v>0.391304347826087</v>
      </c>
      <c r="Z37" s="197"/>
      <c r="AA37" s="196"/>
      <c r="AB37" s="197"/>
      <c r="AC37" s="196"/>
      <c r="AD37" s="35">
        <f>SUM(AD33:AD36)</f>
        <v>42</v>
      </c>
      <c r="AE37" s="37">
        <f>+AD37/E37</f>
        <v>0.6086956521739131</v>
      </c>
      <c r="AF37" s="35">
        <f>SUM(AF33:AF36)</f>
        <v>27</v>
      </c>
      <c r="AG37" s="37">
        <f>+AF37/E37</f>
        <v>0.391304347826087</v>
      </c>
    </row>
    <row r="38" spans="2:33" s="198" customFormat="1" ht="18">
      <c r="B38" s="199"/>
      <c r="C38" s="199"/>
      <c r="D38" s="199"/>
      <c r="E38" s="200"/>
      <c r="F38" s="201"/>
      <c r="G38" s="202"/>
      <c r="H38" s="201"/>
      <c r="I38" s="170"/>
      <c r="J38" s="203"/>
      <c r="K38" s="170"/>
      <c r="L38" s="201"/>
      <c r="M38" s="170"/>
      <c r="N38" s="203"/>
      <c r="O38" s="170"/>
      <c r="P38" s="199"/>
      <c r="Q38" s="170"/>
      <c r="R38" s="199"/>
      <c r="S38" s="199"/>
      <c r="T38" s="199"/>
      <c r="U38" s="199"/>
      <c r="V38" s="201"/>
      <c r="W38" s="170"/>
      <c r="X38" s="201"/>
      <c r="Y38" s="170"/>
      <c r="Z38" s="204"/>
      <c r="AA38" s="205"/>
      <c r="AB38" s="204"/>
      <c r="AC38" s="205"/>
      <c r="AD38" s="199"/>
      <c r="AE38" s="170"/>
      <c r="AF38" s="199"/>
      <c r="AG38" s="170"/>
    </row>
    <row r="39" spans="1:33" s="32" customFormat="1" ht="18">
      <c r="A39" s="31" t="s">
        <v>34</v>
      </c>
      <c r="B39" s="33"/>
      <c r="C39" s="33"/>
      <c r="D39" s="33"/>
      <c r="E39" s="34"/>
      <c r="F39" s="36"/>
      <c r="G39" s="45"/>
      <c r="H39" s="36"/>
      <c r="I39" s="46"/>
      <c r="J39" s="34"/>
      <c r="K39" s="47"/>
      <c r="L39" s="36"/>
      <c r="M39" s="38"/>
      <c r="N39" s="39"/>
      <c r="O39" s="38"/>
      <c r="P39" s="33"/>
      <c r="Q39" s="38"/>
      <c r="R39" s="33"/>
      <c r="S39" s="33"/>
      <c r="T39" s="33"/>
      <c r="U39" s="33"/>
      <c r="V39" s="36"/>
      <c r="W39" s="40"/>
      <c r="X39" s="41"/>
      <c r="Y39" s="45"/>
      <c r="AA39" s="48"/>
      <c r="AC39" s="48"/>
      <c r="AD39" s="33"/>
      <c r="AE39" s="40"/>
      <c r="AF39" s="33"/>
      <c r="AG39" s="40"/>
    </row>
    <row r="40" spans="1:33" s="4" customFormat="1" ht="18">
      <c r="A40" s="4" t="s">
        <v>61</v>
      </c>
      <c r="B40" s="20" t="s">
        <v>107</v>
      </c>
      <c r="C40" s="20">
        <v>4</v>
      </c>
      <c r="D40" s="20" t="s">
        <v>108</v>
      </c>
      <c r="E40" s="21">
        <v>18</v>
      </c>
      <c r="F40" s="26">
        <v>12</v>
      </c>
      <c r="G40" s="22">
        <f aca="true" t="shared" si="8" ref="G40:G54">+F40/E40</f>
        <v>0.6666666666666666</v>
      </c>
      <c r="H40" s="26"/>
      <c r="I40" s="22"/>
      <c r="J40" s="26"/>
      <c r="K40" s="22"/>
      <c r="L40" s="26">
        <v>4</v>
      </c>
      <c r="M40" s="24">
        <f>+L40/E40</f>
        <v>0.2222222222222222</v>
      </c>
      <c r="N40" s="26"/>
      <c r="O40" s="24"/>
      <c r="P40" s="26">
        <v>2</v>
      </c>
      <c r="Q40" s="24">
        <f>+P40/E40</f>
        <v>0.1111111111111111</v>
      </c>
      <c r="R40" s="44"/>
      <c r="S40" s="25"/>
      <c r="T40" s="44"/>
      <c r="U40" s="25"/>
      <c r="V40" s="26">
        <v>13</v>
      </c>
      <c r="W40" s="24">
        <f aca="true" t="shared" si="9" ref="W40:W54">+V40/E40</f>
        <v>0.7222222222222222</v>
      </c>
      <c r="X40" s="26">
        <v>5</v>
      </c>
      <c r="Y40" s="22">
        <f aca="true" t="shared" si="10" ref="Y40:Y54">+X40/E40</f>
        <v>0.2777777777777778</v>
      </c>
      <c r="Z40" s="26" t="e">
        <f>+#REF!</f>
        <v>#REF!</v>
      </c>
      <c r="AA40" s="25" t="e">
        <f>+#REF!</f>
        <v>#REF!</v>
      </c>
      <c r="AB40" s="26" t="e">
        <f>+#REF!</f>
        <v>#REF!</v>
      </c>
      <c r="AC40" s="25" t="e">
        <f>+#REF!</f>
        <v>#REF!</v>
      </c>
      <c r="AD40" s="20">
        <v>2</v>
      </c>
      <c r="AE40" s="24">
        <f aca="true" t="shared" si="11" ref="AE40:AE52">+AD40/E40</f>
        <v>0.1111111111111111</v>
      </c>
      <c r="AF40" s="20">
        <v>14</v>
      </c>
      <c r="AG40" s="24">
        <f aca="true" t="shared" si="12" ref="AG40:AG52">+AF40/E40</f>
        <v>0.7777777777777778</v>
      </c>
    </row>
    <row r="41" spans="1:33" s="4" customFormat="1" ht="18">
      <c r="A41" s="4" t="s">
        <v>62</v>
      </c>
      <c r="B41" s="20" t="s">
        <v>107</v>
      </c>
      <c r="C41" s="20">
        <v>4</v>
      </c>
      <c r="D41" s="20" t="s">
        <v>108</v>
      </c>
      <c r="E41" s="21">
        <v>42</v>
      </c>
      <c r="F41" s="26">
        <v>29</v>
      </c>
      <c r="G41" s="22">
        <f t="shared" si="8"/>
        <v>0.6904761904761905</v>
      </c>
      <c r="H41" s="26">
        <v>2</v>
      </c>
      <c r="I41" s="22">
        <f>+H41/E41</f>
        <v>0.047619047619047616</v>
      </c>
      <c r="J41" s="26">
        <v>2</v>
      </c>
      <c r="K41" s="22">
        <f>+J41/E41</f>
        <v>0.047619047619047616</v>
      </c>
      <c r="L41" s="26">
        <v>8</v>
      </c>
      <c r="M41" s="24">
        <f>+L41/E41</f>
        <v>0.19047619047619047</v>
      </c>
      <c r="N41" s="26"/>
      <c r="O41" s="24"/>
      <c r="P41" s="26">
        <v>1</v>
      </c>
      <c r="Q41" s="24">
        <f>+P41/E41</f>
        <v>0.023809523809523808</v>
      </c>
      <c r="R41" s="44"/>
      <c r="S41" s="25"/>
      <c r="T41" s="44"/>
      <c r="U41" s="25"/>
      <c r="V41" s="26">
        <v>25</v>
      </c>
      <c r="W41" s="24">
        <f t="shared" si="9"/>
        <v>0.5952380952380952</v>
      </c>
      <c r="X41" s="26">
        <v>17</v>
      </c>
      <c r="Y41" s="22">
        <f t="shared" si="10"/>
        <v>0.40476190476190477</v>
      </c>
      <c r="Z41" s="26"/>
      <c r="AA41" s="25"/>
      <c r="AB41" s="26"/>
      <c r="AC41" s="25"/>
      <c r="AD41" s="20">
        <v>9</v>
      </c>
      <c r="AE41" s="24">
        <f t="shared" si="11"/>
        <v>0.21428571428571427</v>
      </c>
      <c r="AF41" s="20">
        <v>32</v>
      </c>
      <c r="AG41" s="24">
        <f t="shared" si="12"/>
        <v>0.7619047619047619</v>
      </c>
    </row>
    <row r="42" spans="1:33" s="4" customFormat="1" ht="18">
      <c r="A42" s="4" t="s">
        <v>96</v>
      </c>
      <c r="B42" s="20" t="s">
        <v>94</v>
      </c>
      <c r="C42" s="20">
        <v>4</v>
      </c>
      <c r="D42" s="20" t="s">
        <v>95</v>
      </c>
      <c r="E42" s="21">
        <v>16</v>
      </c>
      <c r="F42" s="26">
        <v>12</v>
      </c>
      <c r="G42" s="22">
        <f t="shared" si="8"/>
        <v>0.75</v>
      </c>
      <c r="H42" s="26"/>
      <c r="I42" s="22"/>
      <c r="J42" s="26"/>
      <c r="K42" s="22"/>
      <c r="L42" s="26">
        <v>3</v>
      </c>
      <c r="M42" s="24">
        <f>+L42/E42</f>
        <v>0.1875</v>
      </c>
      <c r="N42" s="26"/>
      <c r="O42" s="24"/>
      <c r="P42" s="26">
        <v>1</v>
      </c>
      <c r="Q42" s="24">
        <f>+P42/E42</f>
        <v>0.0625</v>
      </c>
      <c r="R42" s="44"/>
      <c r="S42" s="25"/>
      <c r="T42" s="44"/>
      <c r="U42" s="25"/>
      <c r="V42" s="26">
        <v>11</v>
      </c>
      <c r="W42" s="24">
        <f t="shared" si="9"/>
        <v>0.6875</v>
      </c>
      <c r="X42" s="26">
        <v>5</v>
      </c>
      <c r="Y42" s="22">
        <f t="shared" si="10"/>
        <v>0.3125</v>
      </c>
      <c r="Z42" s="26"/>
      <c r="AA42" s="25"/>
      <c r="AB42" s="26"/>
      <c r="AC42" s="25"/>
      <c r="AD42" s="20">
        <v>3</v>
      </c>
      <c r="AE42" s="24">
        <f t="shared" si="11"/>
        <v>0.1875</v>
      </c>
      <c r="AF42" s="20">
        <v>13</v>
      </c>
      <c r="AG42" s="24">
        <f t="shared" si="12"/>
        <v>0.8125</v>
      </c>
    </row>
    <row r="43" spans="1:33" s="4" customFormat="1" ht="18">
      <c r="A43" s="4" t="s">
        <v>63</v>
      </c>
      <c r="B43" s="20" t="s">
        <v>94</v>
      </c>
      <c r="C43" s="20">
        <v>4</v>
      </c>
      <c r="D43" s="20" t="s">
        <v>95</v>
      </c>
      <c r="E43" s="21">
        <v>40</v>
      </c>
      <c r="F43" s="26">
        <v>28</v>
      </c>
      <c r="G43" s="22">
        <f t="shared" si="8"/>
        <v>0.7</v>
      </c>
      <c r="H43" s="26">
        <v>3</v>
      </c>
      <c r="I43" s="22">
        <f>+H43/E43</f>
        <v>0.075</v>
      </c>
      <c r="J43" s="26">
        <v>1</v>
      </c>
      <c r="K43" s="22">
        <f>+J43/E43</f>
        <v>0.025</v>
      </c>
      <c r="L43" s="26">
        <v>7</v>
      </c>
      <c r="M43" s="24">
        <f>+L43/E43</f>
        <v>0.175</v>
      </c>
      <c r="N43" s="26"/>
      <c r="O43" s="24"/>
      <c r="P43" s="26">
        <v>1</v>
      </c>
      <c r="Q43" s="24">
        <f>+P43/E43</f>
        <v>0.025</v>
      </c>
      <c r="R43" s="44"/>
      <c r="S43" s="25"/>
      <c r="T43" s="44"/>
      <c r="U43" s="25"/>
      <c r="V43" s="26">
        <v>25</v>
      </c>
      <c r="W43" s="24">
        <f t="shared" si="9"/>
        <v>0.625</v>
      </c>
      <c r="X43" s="26">
        <v>15</v>
      </c>
      <c r="Y43" s="22">
        <f t="shared" si="10"/>
        <v>0.375</v>
      </c>
      <c r="Z43" s="26"/>
      <c r="AA43" s="25"/>
      <c r="AB43" s="26"/>
      <c r="AC43" s="25"/>
      <c r="AD43" s="20">
        <v>10</v>
      </c>
      <c r="AE43" s="24">
        <f t="shared" si="11"/>
        <v>0.25</v>
      </c>
      <c r="AF43" s="20">
        <v>30</v>
      </c>
      <c r="AG43" s="24">
        <f t="shared" si="12"/>
        <v>0.75</v>
      </c>
    </row>
    <row r="44" spans="1:33" s="4" customFormat="1" ht="18">
      <c r="A44" s="4" t="s">
        <v>148</v>
      </c>
      <c r="B44" s="20" t="s">
        <v>116</v>
      </c>
      <c r="C44" s="20">
        <v>4</v>
      </c>
      <c r="D44" s="20" t="s">
        <v>92</v>
      </c>
      <c r="E44" s="21">
        <v>32</v>
      </c>
      <c r="F44" s="26">
        <v>18</v>
      </c>
      <c r="G44" s="22">
        <f t="shared" si="8"/>
        <v>0.5625</v>
      </c>
      <c r="H44" s="26">
        <v>13</v>
      </c>
      <c r="I44" s="22">
        <f>+H44/E44</f>
        <v>0.40625</v>
      </c>
      <c r="J44" s="26"/>
      <c r="K44" s="22"/>
      <c r="L44" s="26">
        <v>1</v>
      </c>
      <c r="M44" s="24">
        <f>+L44/E44</f>
        <v>0.03125</v>
      </c>
      <c r="N44" s="26"/>
      <c r="O44" s="24"/>
      <c r="P44" s="26"/>
      <c r="Q44" s="24"/>
      <c r="R44" s="44"/>
      <c r="S44" s="25"/>
      <c r="T44" s="44"/>
      <c r="U44" s="25"/>
      <c r="V44" s="26">
        <v>22</v>
      </c>
      <c r="W44" s="24">
        <f t="shared" si="9"/>
        <v>0.6875</v>
      </c>
      <c r="X44" s="26">
        <v>10</v>
      </c>
      <c r="Y44" s="22">
        <f t="shared" si="10"/>
        <v>0.3125</v>
      </c>
      <c r="Z44" s="26"/>
      <c r="AA44" s="25"/>
      <c r="AB44" s="26"/>
      <c r="AC44" s="25"/>
      <c r="AD44" s="20">
        <v>30</v>
      </c>
      <c r="AE44" s="24">
        <f t="shared" si="11"/>
        <v>0.9375</v>
      </c>
      <c r="AF44" s="20">
        <v>2</v>
      </c>
      <c r="AG44" s="24">
        <f t="shared" si="12"/>
        <v>0.0625</v>
      </c>
    </row>
    <row r="45" spans="1:33" s="4" customFormat="1" ht="18">
      <c r="A45" s="4" t="s">
        <v>147</v>
      </c>
      <c r="B45" s="20" t="s">
        <v>116</v>
      </c>
      <c r="C45" s="20">
        <v>4</v>
      </c>
      <c r="D45" s="20" t="s">
        <v>92</v>
      </c>
      <c r="E45" s="21">
        <v>39</v>
      </c>
      <c r="F45" s="26">
        <v>30</v>
      </c>
      <c r="G45" s="22">
        <f t="shared" si="8"/>
        <v>0.7692307692307693</v>
      </c>
      <c r="H45" s="26">
        <v>6</v>
      </c>
      <c r="I45" s="22">
        <f>+H45/E45</f>
        <v>0.15384615384615385</v>
      </c>
      <c r="J45" s="26"/>
      <c r="K45" s="22"/>
      <c r="L45" s="26"/>
      <c r="M45" s="24"/>
      <c r="N45" s="26"/>
      <c r="O45" s="24"/>
      <c r="P45" s="26">
        <v>3</v>
      </c>
      <c r="Q45" s="24">
        <f>+P45/E45</f>
        <v>0.07692307692307693</v>
      </c>
      <c r="R45" s="44"/>
      <c r="S45" s="25"/>
      <c r="T45" s="44"/>
      <c r="U45" s="25"/>
      <c r="V45" s="26">
        <v>32</v>
      </c>
      <c r="W45" s="24">
        <f t="shared" si="9"/>
        <v>0.8205128205128205</v>
      </c>
      <c r="X45" s="26">
        <v>7</v>
      </c>
      <c r="Y45" s="22">
        <f t="shared" si="10"/>
        <v>0.1794871794871795</v>
      </c>
      <c r="Z45" s="26"/>
      <c r="AA45" s="25"/>
      <c r="AB45" s="26"/>
      <c r="AC45" s="25"/>
      <c r="AD45" s="20">
        <v>7</v>
      </c>
      <c r="AE45" s="24">
        <f t="shared" si="11"/>
        <v>0.1794871794871795</v>
      </c>
      <c r="AF45" s="20">
        <v>32</v>
      </c>
      <c r="AG45" s="24">
        <f t="shared" si="12"/>
        <v>0.8205128205128205</v>
      </c>
    </row>
    <row r="46" spans="1:33" s="4" customFormat="1" ht="18">
      <c r="A46" s="4" t="s">
        <v>138</v>
      </c>
      <c r="B46" s="20" t="s">
        <v>123</v>
      </c>
      <c r="C46" s="20">
        <v>4</v>
      </c>
      <c r="D46" s="250" t="s">
        <v>108</v>
      </c>
      <c r="E46" s="21">
        <v>14</v>
      </c>
      <c r="F46" s="26">
        <v>9</v>
      </c>
      <c r="G46" s="22">
        <f t="shared" si="8"/>
        <v>0.6428571428571429</v>
      </c>
      <c r="H46" s="26"/>
      <c r="I46" s="22"/>
      <c r="J46" s="26"/>
      <c r="K46" s="22"/>
      <c r="L46" s="26">
        <v>3</v>
      </c>
      <c r="M46" s="24">
        <f>+L46/E46</f>
        <v>0.21428571428571427</v>
      </c>
      <c r="N46" s="26"/>
      <c r="O46" s="24"/>
      <c r="P46" s="26">
        <v>2</v>
      </c>
      <c r="Q46" s="24">
        <f>+P46/E46</f>
        <v>0.14285714285714285</v>
      </c>
      <c r="R46" s="44"/>
      <c r="S46" s="25"/>
      <c r="T46" s="44"/>
      <c r="U46" s="25"/>
      <c r="V46" s="26">
        <v>9</v>
      </c>
      <c r="W46" s="24">
        <f t="shared" si="9"/>
        <v>0.6428571428571429</v>
      </c>
      <c r="X46" s="26">
        <v>5</v>
      </c>
      <c r="Y46" s="22">
        <f t="shared" si="10"/>
        <v>0.35714285714285715</v>
      </c>
      <c r="Z46" s="26"/>
      <c r="AA46" s="25"/>
      <c r="AB46" s="26"/>
      <c r="AC46" s="25"/>
      <c r="AD46" s="20">
        <v>2</v>
      </c>
      <c r="AE46" s="24">
        <f t="shared" si="11"/>
        <v>0.14285714285714285</v>
      </c>
      <c r="AF46" s="20">
        <v>12</v>
      </c>
      <c r="AG46" s="24">
        <f t="shared" si="12"/>
        <v>0.8571428571428571</v>
      </c>
    </row>
    <row r="47" spans="1:33" s="4" customFormat="1" ht="18">
      <c r="A47" s="4" t="s">
        <v>139</v>
      </c>
      <c r="B47" s="20" t="s">
        <v>123</v>
      </c>
      <c r="C47" s="20">
        <v>4</v>
      </c>
      <c r="D47" s="250" t="s">
        <v>108</v>
      </c>
      <c r="E47" s="21">
        <v>25</v>
      </c>
      <c r="F47" s="26">
        <v>16</v>
      </c>
      <c r="G47" s="22">
        <f t="shared" si="8"/>
        <v>0.64</v>
      </c>
      <c r="H47" s="26">
        <v>1</v>
      </c>
      <c r="I47" s="22">
        <f>+H47/E47</f>
        <v>0.04</v>
      </c>
      <c r="J47" s="26">
        <v>2</v>
      </c>
      <c r="K47" s="22">
        <f>+J47/E47</f>
        <v>0.08</v>
      </c>
      <c r="L47" s="26">
        <v>5</v>
      </c>
      <c r="M47" s="24">
        <f>+L47/E47</f>
        <v>0.2</v>
      </c>
      <c r="N47" s="26"/>
      <c r="O47" s="24"/>
      <c r="P47" s="26">
        <v>1</v>
      </c>
      <c r="Q47" s="24">
        <f>+P47/E47</f>
        <v>0.04</v>
      </c>
      <c r="R47" s="44"/>
      <c r="S47" s="25"/>
      <c r="T47" s="44"/>
      <c r="U47" s="25"/>
      <c r="V47" s="26">
        <v>17</v>
      </c>
      <c r="W47" s="24">
        <f t="shared" si="9"/>
        <v>0.68</v>
      </c>
      <c r="X47" s="26">
        <v>8</v>
      </c>
      <c r="Y47" s="22">
        <f t="shared" si="10"/>
        <v>0.32</v>
      </c>
      <c r="Z47" s="26"/>
      <c r="AA47" s="25"/>
      <c r="AB47" s="26"/>
      <c r="AC47" s="25"/>
      <c r="AD47" s="20">
        <v>6</v>
      </c>
      <c r="AE47" s="24">
        <f t="shared" si="11"/>
        <v>0.24</v>
      </c>
      <c r="AF47" s="20">
        <v>18</v>
      </c>
      <c r="AG47" s="24">
        <f t="shared" si="12"/>
        <v>0.72</v>
      </c>
    </row>
    <row r="48" spans="1:33" s="4" customFormat="1" ht="18">
      <c r="A48" s="4" t="s">
        <v>153</v>
      </c>
      <c r="B48" s="20" t="s">
        <v>130</v>
      </c>
      <c r="C48" s="20">
        <v>4</v>
      </c>
      <c r="D48" s="250" t="s">
        <v>108</v>
      </c>
      <c r="E48" s="21">
        <v>14</v>
      </c>
      <c r="F48" s="26">
        <v>11</v>
      </c>
      <c r="G48" s="22">
        <f t="shared" si="8"/>
        <v>0.7857142857142857</v>
      </c>
      <c r="H48" s="26">
        <v>3</v>
      </c>
      <c r="I48" s="22">
        <f>+H48/E48</f>
        <v>0.21428571428571427</v>
      </c>
      <c r="J48" s="26"/>
      <c r="K48" s="22">
        <f>+J48/E48</f>
        <v>0</v>
      </c>
      <c r="L48" s="26"/>
      <c r="M48" s="24"/>
      <c r="N48" s="26"/>
      <c r="O48" s="24"/>
      <c r="P48" s="26"/>
      <c r="Q48" s="24"/>
      <c r="R48" s="44"/>
      <c r="S48" s="25"/>
      <c r="T48" s="44"/>
      <c r="U48" s="25"/>
      <c r="V48" s="26">
        <v>9</v>
      </c>
      <c r="W48" s="24">
        <f t="shared" si="9"/>
        <v>0.6428571428571429</v>
      </c>
      <c r="X48" s="26">
        <v>5</v>
      </c>
      <c r="Y48" s="22">
        <f t="shared" si="10"/>
        <v>0.35714285714285715</v>
      </c>
      <c r="Z48" s="26"/>
      <c r="AA48" s="25"/>
      <c r="AB48" s="26"/>
      <c r="AC48" s="25"/>
      <c r="AD48" s="20">
        <v>1</v>
      </c>
      <c r="AE48" s="24">
        <f t="shared" si="11"/>
        <v>0.07142857142857142</v>
      </c>
      <c r="AF48" s="20">
        <v>13</v>
      </c>
      <c r="AG48" s="24">
        <f t="shared" si="12"/>
        <v>0.9285714285714286</v>
      </c>
    </row>
    <row r="49" spans="1:33" s="4" customFormat="1" ht="18">
      <c r="A49" s="4" t="s">
        <v>142</v>
      </c>
      <c r="B49" s="20" t="s">
        <v>130</v>
      </c>
      <c r="C49" s="20">
        <v>4</v>
      </c>
      <c r="D49" s="250" t="s">
        <v>108</v>
      </c>
      <c r="E49" s="21">
        <v>21</v>
      </c>
      <c r="F49" s="26">
        <v>15</v>
      </c>
      <c r="G49" s="22">
        <f t="shared" si="8"/>
        <v>0.7142857142857143</v>
      </c>
      <c r="H49" s="26">
        <v>2</v>
      </c>
      <c r="I49" s="22">
        <f>+H49/E49</f>
        <v>0.09523809523809523</v>
      </c>
      <c r="J49" s="26"/>
      <c r="K49" s="22"/>
      <c r="L49" s="26">
        <v>3</v>
      </c>
      <c r="M49" s="24">
        <f>+L49/E49</f>
        <v>0.14285714285714285</v>
      </c>
      <c r="N49" s="26"/>
      <c r="O49" s="24"/>
      <c r="P49" s="26">
        <v>1</v>
      </c>
      <c r="Q49" s="24">
        <f>+P49/E49</f>
        <v>0.047619047619047616</v>
      </c>
      <c r="R49" s="44"/>
      <c r="S49" s="25"/>
      <c r="T49" s="44"/>
      <c r="U49" s="25"/>
      <c r="V49" s="26">
        <v>14</v>
      </c>
      <c r="W49" s="24">
        <f t="shared" si="9"/>
        <v>0.6666666666666666</v>
      </c>
      <c r="X49" s="26">
        <v>7</v>
      </c>
      <c r="Y49" s="22">
        <f t="shared" si="10"/>
        <v>0.3333333333333333</v>
      </c>
      <c r="Z49" s="26"/>
      <c r="AA49" s="25"/>
      <c r="AB49" s="26"/>
      <c r="AC49" s="25"/>
      <c r="AD49" s="20">
        <v>6</v>
      </c>
      <c r="AE49" s="24">
        <f t="shared" si="11"/>
        <v>0.2857142857142857</v>
      </c>
      <c r="AF49" s="20">
        <v>15</v>
      </c>
      <c r="AG49" s="24">
        <f t="shared" si="12"/>
        <v>0.7142857142857143</v>
      </c>
    </row>
    <row r="50" spans="1:33" s="4" customFormat="1" ht="18">
      <c r="A50" s="4" t="s">
        <v>143</v>
      </c>
      <c r="B50" s="20" t="s">
        <v>130</v>
      </c>
      <c r="C50" s="20">
        <v>4</v>
      </c>
      <c r="D50" s="250" t="s">
        <v>108</v>
      </c>
      <c r="E50" s="21">
        <v>21</v>
      </c>
      <c r="F50" s="26">
        <v>15</v>
      </c>
      <c r="G50" s="22">
        <f t="shared" si="8"/>
        <v>0.7142857142857143</v>
      </c>
      <c r="H50" s="26"/>
      <c r="I50" s="22"/>
      <c r="J50" s="26">
        <v>2</v>
      </c>
      <c r="K50" s="22">
        <f>+J50/E50</f>
        <v>0.09523809523809523</v>
      </c>
      <c r="L50" s="26">
        <v>4</v>
      </c>
      <c r="M50" s="24">
        <f>+L50/E50</f>
        <v>0.19047619047619047</v>
      </c>
      <c r="N50" s="26"/>
      <c r="O50" s="24"/>
      <c r="P50" s="26"/>
      <c r="Q50" s="24"/>
      <c r="R50" s="44"/>
      <c r="S50" s="25"/>
      <c r="T50" s="44"/>
      <c r="U50" s="25"/>
      <c r="V50" s="26">
        <v>13</v>
      </c>
      <c r="W50" s="24">
        <f t="shared" si="9"/>
        <v>0.6190476190476191</v>
      </c>
      <c r="X50" s="26">
        <v>8</v>
      </c>
      <c r="Y50" s="22">
        <f t="shared" si="10"/>
        <v>0.38095238095238093</v>
      </c>
      <c r="Z50" s="26"/>
      <c r="AA50" s="25"/>
      <c r="AB50" s="26"/>
      <c r="AC50" s="25"/>
      <c r="AD50" s="20">
        <v>4</v>
      </c>
      <c r="AE50" s="24">
        <f t="shared" si="11"/>
        <v>0.19047619047619047</v>
      </c>
      <c r="AF50" s="20">
        <v>17</v>
      </c>
      <c r="AG50" s="24">
        <f t="shared" si="12"/>
        <v>0.8095238095238095</v>
      </c>
    </row>
    <row r="51" spans="1:33" s="4" customFormat="1" ht="18">
      <c r="A51" s="4" t="s">
        <v>151</v>
      </c>
      <c r="B51" s="20" t="s">
        <v>114</v>
      </c>
      <c r="C51" s="20">
        <v>4</v>
      </c>
      <c r="D51" s="250" t="s">
        <v>129</v>
      </c>
      <c r="E51" s="21">
        <v>27</v>
      </c>
      <c r="F51" s="26">
        <v>15</v>
      </c>
      <c r="G51" s="22">
        <f t="shared" si="8"/>
        <v>0.5555555555555556</v>
      </c>
      <c r="H51" s="26">
        <v>7</v>
      </c>
      <c r="I51" s="22">
        <f>+H51/E51</f>
        <v>0.25925925925925924</v>
      </c>
      <c r="J51" s="26">
        <v>2</v>
      </c>
      <c r="K51" s="22">
        <f>+J51/E51</f>
        <v>0.07407407407407407</v>
      </c>
      <c r="L51" s="26"/>
      <c r="M51" s="24"/>
      <c r="N51" s="26"/>
      <c r="O51" s="24"/>
      <c r="P51" s="26">
        <v>3</v>
      </c>
      <c r="Q51" s="24">
        <f>+P51/E51</f>
        <v>0.1111111111111111</v>
      </c>
      <c r="R51" s="44"/>
      <c r="S51" s="25"/>
      <c r="T51" s="44"/>
      <c r="U51" s="25"/>
      <c r="V51" s="26">
        <v>16</v>
      </c>
      <c r="W51" s="24">
        <f t="shared" si="9"/>
        <v>0.5925925925925926</v>
      </c>
      <c r="X51" s="26">
        <v>11</v>
      </c>
      <c r="Y51" s="22">
        <f t="shared" si="10"/>
        <v>0.4074074074074074</v>
      </c>
      <c r="Z51" s="26"/>
      <c r="AA51" s="25"/>
      <c r="AB51" s="26"/>
      <c r="AC51" s="25"/>
      <c r="AD51" s="20">
        <v>5</v>
      </c>
      <c r="AE51" s="24">
        <f t="shared" si="11"/>
        <v>0.18518518518518517</v>
      </c>
      <c r="AF51" s="20">
        <v>22</v>
      </c>
      <c r="AG51" s="24">
        <f t="shared" si="12"/>
        <v>0.8148148148148148</v>
      </c>
    </row>
    <row r="52" spans="1:33" s="4" customFormat="1" ht="18">
      <c r="A52" s="4" t="s">
        <v>148</v>
      </c>
      <c r="B52" s="20" t="s">
        <v>114</v>
      </c>
      <c r="C52" s="20">
        <v>4</v>
      </c>
      <c r="D52" s="250" t="s">
        <v>129</v>
      </c>
      <c r="E52" s="21">
        <v>25</v>
      </c>
      <c r="F52" s="26">
        <v>17</v>
      </c>
      <c r="G52" s="22">
        <f t="shared" si="8"/>
        <v>0.68</v>
      </c>
      <c r="H52" s="26">
        <v>5</v>
      </c>
      <c r="I52" s="22">
        <f>+H52/E52</f>
        <v>0.2</v>
      </c>
      <c r="J52" s="26">
        <v>2</v>
      </c>
      <c r="K52" s="22">
        <f>+J52/E52</f>
        <v>0.08</v>
      </c>
      <c r="L52" s="26"/>
      <c r="M52" s="24"/>
      <c r="N52" s="26"/>
      <c r="O52" s="24"/>
      <c r="P52" s="26">
        <v>1</v>
      </c>
      <c r="Q52" s="24">
        <f>+P52/E52</f>
        <v>0.04</v>
      </c>
      <c r="R52" s="44"/>
      <c r="S52" s="25"/>
      <c r="T52" s="44"/>
      <c r="U52" s="25"/>
      <c r="V52" s="26">
        <v>14</v>
      </c>
      <c r="W52" s="24">
        <f t="shared" si="9"/>
        <v>0.56</v>
      </c>
      <c r="X52" s="26">
        <v>11</v>
      </c>
      <c r="Y52" s="22">
        <f t="shared" si="10"/>
        <v>0.44</v>
      </c>
      <c r="Z52" s="26"/>
      <c r="AA52" s="25"/>
      <c r="AB52" s="26"/>
      <c r="AC52" s="25"/>
      <c r="AD52" s="20">
        <v>5</v>
      </c>
      <c r="AE52" s="24">
        <f t="shared" si="11"/>
        <v>0.2</v>
      </c>
      <c r="AF52" s="20">
        <v>20</v>
      </c>
      <c r="AG52" s="24">
        <f t="shared" si="12"/>
        <v>0.8</v>
      </c>
    </row>
    <row r="53" spans="1:33" s="4" customFormat="1" ht="18">
      <c r="A53" s="4" t="s">
        <v>184</v>
      </c>
      <c r="B53" s="20" t="s">
        <v>185</v>
      </c>
      <c r="C53" s="20">
        <v>4</v>
      </c>
      <c r="D53" s="250" t="s">
        <v>95</v>
      </c>
      <c r="E53" s="21">
        <v>27</v>
      </c>
      <c r="F53" s="26">
        <v>19</v>
      </c>
      <c r="G53" s="22">
        <f t="shared" si="8"/>
        <v>0.7037037037037037</v>
      </c>
      <c r="H53" s="26">
        <v>1</v>
      </c>
      <c r="I53" s="22">
        <f>+H53/E53</f>
        <v>0.037037037037037035</v>
      </c>
      <c r="J53" s="26">
        <v>4</v>
      </c>
      <c r="K53" s="22">
        <f>+J53/E53</f>
        <v>0.14814814814814814</v>
      </c>
      <c r="L53" s="26">
        <v>3</v>
      </c>
      <c r="M53" s="24">
        <f>L53/E53</f>
        <v>0.1111111111111111</v>
      </c>
      <c r="N53" s="26"/>
      <c r="O53" s="24"/>
      <c r="P53" s="26"/>
      <c r="Q53" s="24"/>
      <c r="R53" s="44"/>
      <c r="S53" s="25"/>
      <c r="T53" s="44"/>
      <c r="U53" s="25"/>
      <c r="V53" s="26">
        <v>16</v>
      </c>
      <c r="W53" s="24">
        <f t="shared" si="9"/>
        <v>0.5925925925925926</v>
      </c>
      <c r="X53" s="26">
        <v>11</v>
      </c>
      <c r="Y53" s="22">
        <f t="shared" si="10"/>
        <v>0.4074074074074074</v>
      </c>
      <c r="Z53" s="26"/>
      <c r="AA53" s="25"/>
      <c r="AB53" s="26"/>
      <c r="AC53" s="25"/>
      <c r="AD53" s="20"/>
      <c r="AE53" s="24"/>
      <c r="AF53" s="20"/>
      <c r="AG53" s="24"/>
    </row>
    <row r="54" spans="1:33" s="4" customFormat="1" ht="18">
      <c r="A54" s="4" t="s">
        <v>186</v>
      </c>
      <c r="B54" s="20" t="s">
        <v>185</v>
      </c>
      <c r="C54" s="20">
        <v>4</v>
      </c>
      <c r="D54" s="250" t="s">
        <v>95</v>
      </c>
      <c r="E54" s="21">
        <v>15</v>
      </c>
      <c r="F54" s="26">
        <v>11</v>
      </c>
      <c r="G54" s="22">
        <f t="shared" si="8"/>
        <v>0.7333333333333333</v>
      </c>
      <c r="H54" s="26"/>
      <c r="I54" s="22"/>
      <c r="J54" s="26"/>
      <c r="K54" s="22"/>
      <c r="L54" s="26">
        <v>4</v>
      </c>
      <c r="M54" s="24">
        <f>L54/E54</f>
        <v>0.26666666666666666</v>
      </c>
      <c r="N54" s="26"/>
      <c r="O54" s="24"/>
      <c r="P54" s="26"/>
      <c r="Q54" s="24"/>
      <c r="R54" s="44"/>
      <c r="S54" s="25"/>
      <c r="T54" s="44"/>
      <c r="U54" s="25"/>
      <c r="V54" s="26">
        <v>10</v>
      </c>
      <c r="W54" s="24">
        <f t="shared" si="9"/>
        <v>0.6666666666666666</v>
      </c>
      <c r="X54" s="26">
        <v>5</v>
      </c>
      <c r="Y54" s="22">
        <f t="shared" si="10"/>
        <v>0.3333333333333333</v>
      </c>
      <c r="Z54" s="26"/>
      <c r="AA54" s="25"/>
      <c r="AB54" s="26"/>
      <c r="AC54" s="25"/>
      <c r="AD54" s="20"/>
      <c r="AE54" s="24"/>
      <c r="AF54" s="20"/>
      <c r="AG54" s="24"/>
    </row>
    <row r="55" spans="1:33" s="31" customFormat="1" ht="18">
      <c r="A55" s="31" t="s">
        <v>110</v>
      </c>
      <c r="B55" s="35">
        <v>15</v>
      </c>
      <c r="C55" s="35">
        <f>SUM(C40:C54)</f>
        <v>60</v>
      </c>
      <c r="D55" s="155"/>
      <c r="E55" s="195">
        <f>SUM(E40:E54)</f>
        <v>376</v>
      </c>
      <c r="F55" s="46">
        <f>SUM(F40:F54)</f>
        <v>257</v>
      </c>
      <c r="G55" s="120">
        <f>SUM(F55/E55)</f>
        <v>0.6835106382978723</v>
      </c>
      <c r="H55" s="46">
        <f>SUM(H40:H54)</f>
        <v>43</v>
      </c>
      <c r="I55" s="120">
        <f>SUM(H55/E55)</f>
        <v>0.11436170212765957</v>
      </c>
      <c r="J55" s="46">
        <f>SUM(J40:J54)</f>
        <v>15</v>
      </c>
      <c r="K55" s="120">
        <f>SUM(J55/E55)</f>
        <v>0.0398936170212766</v>
      </c>
      <c r="L55" s="46">
        <f>SUM(L40:L54)</f>
        <v>45</v>
      </c>
      <c r="M55" s="120">
        <f>SUM(L55/E55)</f>
        <v>0.1196808510638298</v>
      </c>
      <c r="N55" s="46">
        <f>SUM(N40:N54)</f>
        <v>0</v>
      </c>
      <c r="O55" s="37"/>
      <c r="P55" s="46">
        <f>SUM(P40:P54)</f>
        <v>16</v>
      </c>
      <c r="Q55" s="120">
        <f>SUM(P55/E55)</f>
        <v>0.0425531914893617</v>
      </c>
      <c r="R55" s="157"/>
      <c r="S55" s="119"/>
      <c r="T55" s="157"/>
      <c r="U55" s="119"/>
      <c r="V55" s="46">
        <f>SUM(V40:V54)</f>
        <v>246</v>
      </c>
      <c r="W55" s="120">
        <f>SUM(V55/E55)</f>
        <v>0.6542553191489362</v>
      </c>
      <c r="X55" s="46">
        <f>SUM(X40:X54)</f>
        <v>130</v>
      </c>
      <c r="Y55" s="120">
        <f>SUM(X55/E55)</f>
        <v>0.34574468085106386</v>
      </c>
      <c r="Z55" s="157"/>
      <c r="AA55" s="119"/>
      <c r="AB55" s="157"/>
      <c r="AC55" s="119"/>
      <c r="AD55" s="35">
        <f>SUM(AD40:AD54)</f>
        <v>90</v>
      </c>
      <c r="AE55" s="120">
        <f>SUM(AD55/E55)</f>
        <v>0.2393617021276596</v>
      </c>
      <c r="AF55" s="35">
        <f>SUM(AF40:AF54)</f>
        <v>240</v>
      </c>
      <c r="AG55" s="120">
        <f>SUM(AF55/E55)</f>
        <v>0.6382978723404256</v>
      </c>
    </row>
    <row r="56" spans="1:33" s="123" customFormat="1" ht="18.75" thickBot="1">
      <c r="A56" s="123" t="s">
        <v>190</v>
      </c>
      <c r="B56" s="208">
        <f>SUM(B30+B37+B55)</f>
        <v>44</v>
      </c>
      <c r="C56" s="209">
        <f>SUM(C30+C37+C55)</f>
        <v>146</v>
      </c>
      <c r="D56" s="209"/>
      <c r="E56" s="209">
        <f>SUM(E30+E37+E55)</f>
        <v>1061</v>
      </c>
      <c r="F56" s="209">
        <f>SUM(F30+F37+F55)</f>
        <v>734</v>
      </c>
      <c r="G56" s="210">
        <f>+F56/E56</f>
        <v>0.6918001885014138</v>
      </c>
      <c r="H56" s="209">
        <f>SUM(H30+H37+H55)</f>
        <v>76</v>
      </c>
      <c r="I56" s="210">
        <f>+H56/E56</f>
        <v>0.07163053722902922</v>
      </c>
      <c r="J56" s="209">
        <f>SUM(J30+J37+J55)</f>
        <v>15</v>
      </c>
      <c r="K56" s="210">
        <f>+J56/E56</f>
        <v>0.01413760603204524</v>
      </c>
      <c r="L56" s="209">
        <f>SUM(L30+L37+L55)</f>
        <v>49</v>
      </c>
      <c r="M56" s="211">
        <f>+L56/E56</f>
        <v>0.046182846371347785</v>
      </c>
      <c r="N56" s="209">
        <f>SUM(N30+N37+N55)</f>
        <v>1</v>
      </c>
      <c r="O56" s="211">
        <f>+N56/E56</f>
        <v>0.000942507068803016</v>
      </c>
      <c r="P56" s="209">
        <f>SUM(P30+P37+P55)</f>
        <v>186</v>
      </c>
      <c r="Q56" s="211">
        <f>+P56/E56</f>
        <v>0.17530631479736097</v>
      </c>
      <c r="R56" s="208"/>
      <c r="S56" s="208"/>
      <c r="T56" s="208"/>
      <c r="U56" s="208"/>
      <c r="V56" s="209">
        <f>SUM(V30+V37+V55)</f>
        <v>640</v>
      </c>
      <c r="W56" s="211">
        <f>+V56/E56</f>
        <v>0.6032045240339302</v>
      </c>
      <c r="X56" s="209">
        <f>SUM(X30+X37+X55)</f>
        <v>347</v>
      </c>
      <c r="Y56" s="210">
        <f>+X56/E56</f>
        <v>0.32704995287464655</v>
      </c>
      <c r="AD56" s="209">
        <f>SUM(AD30+AD37+AD55)</f>
        <v>183</v>
      </c>
      <c r="AE56" s="211">
        <f>+AD56/E56</f>
        <v>0.17247879359095195</v>
      </c>
      <c r="AF56" s="209">
        <f>SUM(AF30+AF37+AF55)</f>
        <v>466</v>
      </c>
      <c r="AG56" s="211">
        <f>+AF56/E56</f>
        <v>0.43920829406220546</v>
      </c>
    </row>
    <row r="57" spans="1:33" s="65" customFormat="1" ht="18">
      <c r="A57" s="328" t="s">
        <v>59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30"/>
    </row>
    <row r="58" spans="1:34" s="67" customFormat="1" ht="18.75" thickBot="1">
      <c r="A58" s="331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3"/>
      <c r="AH58" s="66"/>
    </row>
    <row r="59" spans="1:33" s="31" customFormat="1" ht="18">
      <c r="A59" s="68" t="s">
        <v>39</v>
      </c>
      <c r="B59" s="69"/>
      <c r="C59" s="69"/>
      <c r="D59" s="69"/>
      <c r="E59" s="70"/>
      <c r="F59" s="71"/>
      <c r="G59" s="72"/>
      <c r="H59" s="71"/>
      <c r="I59" s="72"/>
      <c r="J59" s="73"/>
      <c r="K59" s="72"/>
      <c r="L59" s="71"/>
      <c r="M59" s="74"/>
      <c r="N59" s="71"/>
      <c r="O59" s="74"/>
      <c r="P59" s="73"/>
      <c r="Q59" s="74"/>
      <c r="R59" s="69"/>
      <c r="S59" s="69"/>
      <c r="T59" s="69"/>
      <c r="U59" s="69"/>
      <c r="V59" s="71"/>
      <c r="W59" s="74"/>
      <c r="X59" s="71"/>
      <c r="Y59" s="72"/>
      <c r="Z59" s="68"/>
      <c r="AA59" s="68"/>
      <c r="AB59" s="68"/>
      <c r="AC59" s="68"/>
      <c r="AD59" s="68"/>
      <c r="AE59" s="75"/>
      <c r="AF59" s="68"/>
      <c r="AG59" s="75"/>
    </row>
    <row r="60" spans="2:33" s="19" customFormat="1" ht="19.5" customHeight="1">
      <c r="B60" s="80"/>
      <c r="C60" s="80"/>
      <c r="D60" s="80"/>
      <c r="E60" s="81"/>
      <c r="F60" s="82"/>
      <c r="G60" s="83"/>
      <c r="H60" s="82"/>
      <c r="I60" s="83"/>
      <c r="J60" s="81"/>
      <c r="K60" s="84"/>
      <c r="L60" s="82"/>
      <c r="M60" s="85"/>
      <c r="N60" s="86"/>
      <c r="O60" s="87"/>
      <c r="P60" s="82"/>
      <c r="Q60" s="87"/>
      <c r="R60" s="84"/>
      <c r="S60" s="84"/>
      <c r="T60" s="84"/>
      <c r="U60" s="84"/>
      <c r="V60" s="82"/>
      <c r="W60" s="88"/>
      <c r="X60" s="82"/>
      <c r="Y60" s="83"/>
      <c r="AE60" s="89"/>
      <c r="AG60" s="90"/>
    </row>
    <row r="61" spans="1:34" s="174" customFormat="1" ht="19.5" customHeight="1">
      <c r="A61" s="51" t="s">
        <v>82</v>
      </c>
      <c r="B61" s="20"/>
      <c r="C61" s="20"/>
      <c r="D61" s="20"/>
      <c r="E61" s="27"/>
      <c r="F61" s="26"/>
      <c r="G61" s="22"/>
      <c r="H61" s="26"/>
      <c r="I61" s="22"/>
      <c r="J61" s="27"/>
      <c r="K61" s="25"/>
      <c r="L61" s="26"/>
      <c r="M61" s="118"/>
      <c r="N61" s="180"/>
      <c r="O61" s="77"/>
      <c r="P61" s="26"/>
      <c r="Q61" s="77"/>
      <c r="R61" s="25"/>
      <c r="S61" s="25"/>
      <c r="T61" s="25"/>
      <c r="U61" s="25"/>
      <c r="V61" s="26"/>
      <c r="W61" s="24"/>
      <c r="X61" s="26"/>
      <c r="Y61" s="22"/>
      <c r="Z61" s="4"/>
      <c r="AA61" s="4"/>
      <c r="AB61" s="4"/>
      <c r="AC61" s="4"/>
      <c r="AD61" s="4"/>
      <c r="AE61" s="109"/>
      <c r="AF61" s="4"/>
      <c r="AG61" s="78"/>
      <c r="AH61" s="4"/>
    </row>
    <row r="62" spans="1:34" s="174" customFormat="1" ht="19.5" customHeight="1">
      <c r="A62" s="4" t="s">
        <v>70</v>
      </c>
      <c r="B62" s="20" t="s">
        <v>84</v>
      </c>
      <c r="C62" s="20">
        <v>5</v>
      </c>
      <c r="D62" s="20" t="s">
        <v>81</v>
      </c>
      <c r="E62" s="49">
        <v>29</v>
      </c>
      <c r="F62" s="26">
        <v>23</v>
      </c>
      <c r="G62" s="25">
        <f>SUM(F62/E62)</f>
        <v>0.7931034482758621</v>
      </c>
      <c r="H62" s="26">
        <v>6</v>
      </c>
      <c r="I62" s="25">
        <f>SUM(H62/E62)</f>
        <v>0.20689655172413793</v>
      </c>
      <c r="J62" s="27"/>
      <c r="K62" s="25"/>
      <c r="L62" s="26"/>
      <c r="M62" s="22"/>
      <c r="N62" s="180"/>
      <c r="O62" s="77"/>
      <c r="P62" s="26"/>
      <c r="Q62" s="77"/>
      <c r="R62" s="25"/>
      <c r="S62" s="25"/>
      <c r="T62" s="25"/>
      <c r="U62" s="25"/>
      <c r="V62" s="26">
        <v>26</v>
      </c>
      <c r="W62" s="22">
        <f>SUM(V62/E62)</f>
        <v>0.896551724137931</v>
      </c>
      <c r="X62" s="26">
        <v>3</v>
      </c>
      <c r="Y62" s="22">
        <f>SUM(X62/E62)</f>
        <v>0.10344827586206896</v>
      </c>
      <c r="Z62" s="4"/>
      <c r="AA62" s="4"/>
      <c r="AB62" s="4"/>
      <c r="AC62" s="4"/>
      <c r="AD62" s="20">
        <v>16</v>
      </c>
      <c r="AE62" s="24">
        <f>+AD62/E62</f>
        <v>0.5517241379310345</v>
      </c>
      <c r="AF62" s="20">
        <v>13</v>
      </c>
      <c r="AG62" s="24">
        <f>+AF62/E62</f>
        <v>0.4482758620689655</v>
      </c>
      <c r="AH62" s="4"/>
    </row>
    <row r="63" spans="1:34" s="174" customFormat="1" ht="19.5" customHeight="1">
      <c r="A63" s="4" t="s">
        <v>71</v>
      </c>
      <c r="B63" s="20" t="s">
        <v>84</v>
      </c>
      <c r="C63" s="20">
        <v>5</v>
      </c>
      <c r="D63" s="20" t="s">
        <v>81</v>
      </c>
      <c r="E63" s="49">
        <v>23</v>
      </c>
      <c r="F63" s="26">
        <v>19</v>
      </c>
      <c r="G63" s="25">
        <f>SUM(F63/E63)</f>
        <v>0.8260869565217391</v>
      </c>
      <c r="H63" s="26">
        <v>4</v>
      </c>
      <c r="I63" s="25">
        <f>SUM(H63/E63)</f>
        <v>0.17391304347826086</v>
      </c>
      <c r="J63" s="27"/>
      <c r="K63" s="25"/>
      <c r="L63" s="26"/>
      <c r="M63" s="22"/>
      <c r="N63" s="180"/>
      <c r="O63" s="77"/>
      <c r="P63" s="26"/>
      <c r="Q63" s="77"/>
      <c r="R63" s="25"/>
      <c r="S63" s="25"/>
      <c r="T63" s="25"/>
      <c r="U63" s="25"/>
      <c r="V63" s="26">
        <v>21</v>
      </c>
      <c r="W63" s="22">
        <f>SUM(V63/E63)</f>
        <v>0.9130434782608695</v>
      </c>
      <c r="X63" s="26">
        <v>2</v>
      </c>
      <c r="Y63" s="22">
        <f>SUM(X63/E63)</f>
        <v>0.08695652173913043</v>
      </c>
      <c r="Z63" s="4"/>
      <c r="AA63" s="4"/>
      <c r="AB63" s="4"/>
      <c r="AC63" s="4"/>
      <c r="AD63" s="20">
        <v>8</v>
      </c>
      <c r="AE63" s="24">
        <f>+AD63/E63</f>
        <v>0.34782608695652173</v>
      </c>
      <c r="AF63" s="20">
        <v>15</v>
      </c>
      <c r="AG63" s="24">
        <f>+AF63/E63</f>
        <v>0.6521739130434783</v>
      </c>
      <c r="AH63" s="4"/>
    </row>
    <row r="64" spans="1:34" s="174" customFormat="1" ht="19.5" customHeight="1">
      <c r="A64" s="4" t="s">
        <v>72</v>
      </c>
      <c r="B64" s="20" t="s">
        <v>84</v>
      </c>
      <c r="C64" s="20">
        <v>5</v>
      </c>
      <c r="D64" s="20" t="s">
        <v>81</v>
      </c>
      <c r="E64" s="49">
        <v>24</v>
      </c>
      <c r="F64" s="26">
        <v>20</v>
      </c>
      <c r="G64" s="25">
        <f>SUM(F64/E64)</f>
        <v>0.8333333333333334</v>
      </c>
      <c r="H64" s="26">
        <v>2</v>
      </c>
      <c r="I64" s="25">
        <f>SUM(H64/E64)</f>
        <v>0.08333333333333333</v>
      </c>
      <c r="J64" s="27"/>
      <c r="K64" s="25"/>
      <c r="L64" s="26">
        <v>2</v>
      </c>
      <c r="M64" s="25">
        <f>SUM(L64/E64)</f>
        <v>0.08333333333333333</v>
      </c>
      <c r="N64" s="180"/>
      <c r="O64" s="77"/>
      <c r="P64" s="26"/>
      <c r="Q64" s="77"/>
      <c r="R64" s="25"/>
      <c r="S64" s="25"/>
      <c r="T64" s="25"/>
      <c r="U64" s="25"/>
      <c r="V64" s="26">
        <v>22</v>
      </c>
      <c r="W64" s="22">
        <f>SUM(V64/E64)</f>
        <v>0.9166666666666666</v>
      </c>
      <c r="X64" s="26">
        <v>2</v>
      </c>
      <c r="Y64" s="22">
        <f>SUM(X64/E64)</f>
        <v>0.08333333333333333</v>
      </c>
      <c r="Z64" s="4"/>
      <c r="AA64" s="4"/>
      <c r="AB64" s="4"/>
      <c r="AC64" s="4"/>
      <c r="AD64" s="20">
        <v>19</v>
      </c>
      <c r="AE64" s="24">
        <f>+AD64/E64</f>
        <v>0.7916666666666666</v>
      </c>
      <c r="AF64" s="20">
        <v>5</v>
      </c>
      <c r="AG64" s="24">
        <f>+AF64/E64</f>
        <v>0.20833333333333334</v>
      </c>
      <c r="AH64" s="4"/>
    </row>
    <row r="65" spans="1:34" s="174" customFormat="1" ht="19.5" customHeight="1" thickBot="1">
      <c r="A65" s="8" t="s">
        <v>73</v>
      </c>
      <c r="B65" s="20" t="s">
        <v>84</v>
      </c>
      <c r="C65" s="20">
        <v>5</v>
      </c>
      <c r="D65" s="20" t="s">
        <v>81</v>
      </c>
      <c r="E65" s="57">
        <v>23</v>
      </c>
      <c r="F65" s="54">
        <v>20</v>
      </c>
      <c r="G65" s="25">
        <f>SUM(F65/E65)</f>
        <v>0.8695652173913043</v>
      </c>
      <c r="H65" s="54">
        <v>2</v>
      </c>
      <c r="I65" s="25">
        <f>SUM(H65/E65)</f>
        <v>0.08695652173913043</v>
      </c>
      <c r="J65" s="181"/>
      <c r="K65" s="79"/>
      <c r="L65" s="54">
        <v>1</v>
      </c>
      <c r="M65" s="25">
        <f>SUM(L65/E65)</f>
        <v>0.043478260869565216</v>
      </c>
      <c r="N65" s="182"/>
      <c r="O65" s="183"/>
      <c r="P65" s="54"/>
      <c r="Q65" s="183"/>
      <c r="R65" s="79"/>
      <c r="S65" s="79"/>
      <c r="T65" s="79"/>
      <c r="U65" s="79"/>
      <c r="V65" s="54"/>
      <c r="W65" s="22"/>
      <c r="X65" s="54">
        <v>23</v>
      </c>
      <c r="Y65" s="22">
        <f>SUM(X65/E65)</f>
        <v>1</v>
      </c>
      <c r="Z65" s="8"/>
      <c r="AA65" s="8"/>
      <c r="AB65" s="8"/>
      <c r="AC65" s="8"/>
      <c r="AD65" s="52">
        <v>3</v>
      </c>
      <c r="AE65" s="24">
        <f>+AD65/E65</f>
        <v>0.13043478260869565</v>
      </c>
      <c r="AF65" s="52">
        <v>20</v>
      </c>
      <c r="AG65" s="24">
        <f>+AF65/E65</f>
        <v>0.8695652173913043</v>
      </c>
      <c r="AH65" s="8"/>
    </row>
    <row r="66" spans="1:33" s="179" customFormat="1" ht="18.75" thickBot="1">
      <c r="A66" s="9" t="s">
        <v>83</v>
      </c>
      <c r="B66" s="160">
        <v>4</v>
      </c>
      <c r="C66" s="160">
        <f>SUM(C62:C65)</f>
        <v>20</v>
      </c>
      <c r="D66" s="175"/>
      <c r="E66" s="163">
        <f>SUM(E62:E65)</f>
        <v>99</v>
      </c>
      <c r="F66" s="161">
        <f>SUM(F62:F65)</f>
        <v>82</v>
      </c>
      <c r="G66" s="162">
        <f>SUM(F66/E66)</f>
        <v>0.8282828282828283</v>
      </c>
      <c r="H66" s="161">
        <f>SUM(H62:H65)</f>
        <v>14</v>
      </c>
      <c r="I66" s="164">
        <f>SUM(H66/E66)</f>
        <v>0.1414141414141414</v>
      </c>
      <c r="J66" s="176"/>
      <c r="K66" s="164"/>
      <c r="L66" s="161">
        <f>SUM(L62:L65)</f>
        <v>3</v>
      </c>
      <c r="M66" s="164">
        <f>SUM(L66/E66)</f>
        <v>0.030303030303030304</v>
      </c>
      <c r="N66" s="177"/>
      <c r="O66" s="178"/>
      <c r="P66" s="177"/>
      <c r="Q66" s="178"/>
      <c r="R66" s="163"/>
      <c r="S66" s="163"/>
      <c r="T66" s="163"/>
      <c r="U66" s="163"/>
      <c r="V66" s="161">
        <f>SUM(V62:V65)</f>
        <v>69</v>
      </c>
      <c r="W66" s="164">
        <f>SUM(V66/E66)</f>
        <v>0.696969696969697</v>
      </c>
      <c r="X66" s="161">
        <f>SUM(X62:X65)</f>
        <v>30</v>
      </c>
      <c r="Y66" s="164">
        <f>SUM(X66/E66)</f>
        <v>0.30303030303030304</v>
      </c>
      <c r="Z66" s="177"/>
      <c r="AA66" s="164"/>
      <c r="AB66" s="177"/>
      <c r="AC66" s="164"/>
      <c r="AD66" s="179">
        <f>SUM(AD62:AD65)</f>
        <v>46</v>
      </c>
      <c r="AE66" s="164">
        <f>SUM(AD66/E66)</f>
        <v>0.46464646464646464</v>
      </c>
      <c r="AF66" s="160">
        <f>SUM(AF62:AF65)</f>
        <v>53</v>
      </c>
      <c r="AG66" s="164">
        <f>SUM(AF66/E66)</f>
        <v>0.5353535353535354</v>
      </c>
    </row>
    <row r="67" spans="1:33" s="93" customFormat="1" ht="18">
      <c r="A67" s="159"/>
      <c r="B67" s="7"/>
      <c r="C67" s="94"/>
      <c r="D67" s="94"/>
      <c r="E67" s="6"/>
      <c r="F67" s="95"/>
      <c r="G67" s="96"/>
      <c r="H67" s="95"/>
      <c r="I67" s="96"/>
      <c r="J67" s="6"/>
      <c r="K67" s="97"/>
      <c r="L67" s="95"/>
      <c r="M67" s="98"/>
      <c r="N67" s="95"/>
      <c r="O67" s="98"/>
      <c r="P67" s="95"/>
      <c r="Q67" s="98"/>
      <c r="R67" s="5"/>
      <c r="S67" s="5"/>
      <c r="T67" s="5"/>
      <c r="U67" s="5"/>
      <c r="V67" s="95"/>
      <c r="W67" s="99"/>
      <c r="X67" s="95"/>
      <c r="Y67" s="96"/>
      <c r="Z67" s="95"/>
      <c r="AA67" s="97"/>
      <c r="AB67" s="95"/>
      <c r="AC67" s="97"/>
      <c r="AE67" s="100"/>
      <c r="AF67" s="7"/>
      <c r="AG67" s="100"/>
    </row>
    <row r="68" spans="1:33" s="51" customFormat="1" ht="18">
      <c r="A68" s="51" t="s">
        <v>37</v>
      </c>
      <c r="B68" s="20"/>
      <c r="C68" s="20"/>
      <c r="D68" s="20"/>
      <c r="E68" s="30"/>
      <c r="F68" s="26"/>
      <c r="G68" s="22"/>
      <c r="H68" s="26"/>
      <c r="I68" s="22"/>
      <c r="J68" s="30"/>
      <c r="K68" s="25"/>
      <c r="L68" s="26"/>
      <c r="M68" s="77"/>
      <c r="N68" s="26"/>
      <c r="O68" s="77"/>
      <c r="P68" s="26"/>
      <c r="Q68" s="77"/>
      <c r="R68" s="76"/>
      <c r="S68" s="76"/>
      <c r="T68" s="76"/>
      <c r="U68" s="76"/>
      <c r="V68" s="26"/>
      <c r="W68" s="24"/>
      <c r="X68" s="26"/>
      <c r="Y68" s="22"/>
      <c r="Z68" s="26"/>
      <c r="AA68" s="25"/>
      <c r="AB68" s="26"/>
      <c r="AC68" s="25"/>
      <c r="AD68" s="50"/>
      <c r="AE68" s="78"/>
      <c r="AF68" s="50"/>
      <c r="AG68" s="78"/>
    </row>
    <row r="69" spans="1:33" s="67" customFormat="1" ht="18">
      <c r="A69" s="4" t="s">
        <v>70</v>
      </c>
      <c r="B69" s="80" t="s">
        <v>80</v>
      </c>
      <c r="C69" s="80">
        <v>5</v>
      </c>
      <c r="D69" s="80" t="s">
        <v>81</v>
      </c>
      <c r="E69" s="101">
        <v>29</v>
      </c>
      <c r="F69" s="82">
        <v>24</v>
      </c>
      <c r="G69" s="83">
        <f>+F69/E69</f>
        <v>0.8275862068965517</v>
      </c>
      <c r="H69" s="82">
        <v>5</v>
      </c>
      <c r="I69" s="83">
        <f>+H69/E69</f>
        <v>0.1724137931034483</v>
      </c>
      <c r="J69" s="101"/>
      <c r="K69" s="83">
        <f>+J69/E69</f>
        <v>0</v>
      </c>
      <c r="L69" s="82"/>
      <c r="M69" s="88">
        <f>+L69/E69</f>
        <v>0</v>
      </c>
      <c r="N69" s="82"/>
      <c r="O69" s="88">
        <f>+N69/E69</f>
        <v>0</v>
      </c>
      <c r="P69" s="82"/>
      <c r="Q69" s="88">
        <f>+P69/E69</f>
        <v>0</v>
      </c>
      <c r="R69" s="102"/>
      <c r="S69" s="102"/>
      <c r="T69" s="102"/>
      <c r="U69" s="102"/>
      <c r="V69" s="82">
        <v>26</v>
      </c>
      <c r="W69" s="88">
        <f aca="true" t="shared" si="13" ref="W69:W74">+V69/E69</f>
        <v>0.896551724137931</v>
      </c>
      <c r="X69" s="82">
        <v>3</v>
      </c>
      <c r="Y69" s="83">
        <f aca="true" t="shared" si="14" ref="Y69:Y74">+X69/E69</f>
        <v>0.10344827586206896</v>
      </c>
      <c r="Z69" s="82"/>
      <c r="AA69" s="84"/>
      <c r="AB69" s="82"/>
      <c r="AC69" s="84"/>
      <c r="AD69" s="80">
        <v>14</v>
      </c>
      <c r="AE69" s="88">
        <f>+AD69/E69</f>
        <v>0.4827586206896552</v>
      </c>
      <c r="AF69" s="80">
        <v>14</v>
      </c>
      <c r="AG69" s="88">
        <f>+AF69/E69</f>
        <v>0.4827586206896552</v>
      </c>
    </row>
    <row r="70" spans="1:33" s="51" customFormat="1" ht="18">
      <c r="A70" s="4" t="s">
        <v>71</v>
      </c>
      <c r="B70" s="80" t="s">
        <v>80</v>
      </c>
      <c r="C70" s="20">
        <v>5</v>
      </c>
      <c r="D70" s="80" t="s">
        <v>81</v>
      </c>
      <c r="E70" s="20">
        <v>23</v>
      </c>
      <c r="F70" s="26">
        <v>19</v>
      </c>
      <c r="G70" s="22">
        <f>+F70/E70</f>
        <v>0.8260869565217391</v>
      </c>
      <c r="H70" s="26">
        <v>4</v>
      </c>
      <c r="I70" s="22">
        <f>+H70/E70</f>
        <v>0.17391304347826086</v>
      </c>
      <c r="J70" s="30"/>
      <c r="K70" s="22">
        <f>+J70/E70</f>
        <v>0</v>
      </c>
      <c r="L70" s="26"/>
      <c r="M70" s="24">
        <f>+L70/E70</f>
        <v>0</v>
      </c>
      <c r="N70" s="26"/>
      <c r="O70" s="24">
        <f>+N70/E70</f>
        <v>0</v>
      </c>
      <c r="P70" s="26"/>
      <c r="Q70" s="24">
        <f>+P70/E70</f>
        <v>0</v>
      </c>
      <c r="R70" s="76"/>
      <c r="S70" s="76"/>
      <c r="T70" s="76"/>
      <c r="U70" s="76"/>
      <c r="V70" s="26">
        <v>20</v>
      </c>
      <c r="W70" s="24">
        <f t="shared" si="13"/>
        <v>0.8695652173913043</v>
      </c>
      <c r="X70" s="26">
        <v>3</v>
      </c>
      <c r="Y70" s="22">
        <f t="shared" si="14"/>
        <v>0.13043478260869565</v>
      </c>
      <c r="Z70" s="26"/>
      <c r="AA70" s="25"/>
      <c r="AB70" s="26"/>
      <c r="AC70" s="25"/>
      <c r="AD70" s="20">
        <v>8</v>
      </c>
      <c r="AE70" s="24">
        <f>+AD70/E70</f>
        <v>0.34782608695652173</v>
      </c>
      <c r="AF70" s="20">
        <v>15</v>
      </c>
      <c r="AG70" s="24">
        <f>+AF70/E70</f>
        <v>0.6521739130434783</v>
      </c>
    </row>
    <row r="71" spans="1:33" s="58" customFormat="1" ht="18">
      <c r="A71" s="4" t="s">
        <v>128</v>
      </c>
      <c r="B71" s="80" t="s">
        <v>80</v>
      </c>
      <c r="C71" s="52">
        <v>5</v>
      </c>
      <c r="D71" s="80" t="s">
        <v>81</v>
      </c>
      <c r="E71" s="52">
        <v>26</v>
      </c>
      <c r="F71" s="54">
        <v>22</v>
      </c>
      <c r="G71" s="55"/>
      <c r="H71" s="54">
        <v>2</v>
      </c>
      <c r="I71" s="55"/>
      <c r="J71" s="53"/>
      <c r="K71" s="55"/>
      <c r="L71" s="54">
        <v>2</v>
      </c>
      <c r="M71" s="56"/>
      <c r="N71" s="54"/>
      <c r="O71" s="56"/>
      <c r="P71" s="54"/>
      <c r="Q71" s="56"/>
      <c r="R71" s="103"/>
      <c r="S71" s="103"/>
      <c r="T71" s="103"/>
      <c r="U71" s="103"/>
      <c r="V71" s="54">
        <v>24</v>
      </c>
      <c r="W71" s="24">
        <f t="shared" si="13"/>
        <v>0.9230769230769231</v>
      </c>
      <c r="X71" s="54">
        <v>2</v>
      </c>
      <c r="Y71" s="22">
        <f t="shared" si="14"/>
        <v>0.07692307692307693</v>
      </c>
      <c r="Z71" s="54"/>
      <c r="AA71" s="79"/>
      <c r="AB71" s="54"/>
      <c r="AC71" s="79"/>
      <c r="AD71" s="52">
        <v>20</v>
      </c>
      <c r="AE71" s="56"/>
      <c r="AF71" s="52">
        <v>6</v>
      </c>
      <c r="AG71" s="56"/>
    </row>
    <row r="72" spans="1:34" s="58" customFormat="1" ht="18">
      <c r="A72" s="4" t="s">
        <v>73</v>
      </c>
      <c r="B72" s="20" t="s">
        <v>80</v>
      </c>
      <c r="C72" s="20">
        <v>5</v>
      </c>
      <c r="D72" s="20" t="s">
        <v>81</v>
      </c>
      <c r="E72" s="30">
        <v>24</v>
      </c>
      <c r="F72" s="26">
        <v>21</v>
      </c>
      <c r="G72" s="22">
        <f>+F72/E72</f>
        <v>0.875</v>
      </c>
      <c r="H72" s="26">
        <v>2</v>
      </c>
      <c r="I72" s="22">
        <f>+H72/E72</f>
        <v>0.08333333333333333</v>
      </c>
      <c r="J72" s="30"/>
      <c r="K72" s="22">
        <f>+J72/E72</f>
        <v>0</v>
      </c>
      <c r="L72" s="26">
        <v>1</v>
      </c>
      <c r="M72" s="24">
        <f>+L72/E72</f>
        <v>0.041666666666666664</v>
      </c>
      <c r="N72" s="26"/>
      <c r="O72" s="24">
        <f>+N72/E72</f>
        <v>0</v>
      </c>
      <c r="P72" s="26"/>
      <c r="Q72" s="24">
        <f>+P72/E72</f>
        <v>0</v>
      </c>
      <c r="R72" s="76"/>
      <c r="S72" s="76"/>
      <c r="T72" s="76"/>
      <c r="U72" s="76"/>
      <c r="V72" s="26"/>
      <c r="W72" s="24">
        <f t="shared" si="13"/>
        <v>0</v>
      </c>
      <c r="X72" s="26">
        <v>24</v>
      </c>
      <c r="Y72" s="22">
        <f t="shared" si="14"/>
        <v>1</v>
      </c>
      <c r="Z72" s="26"/>
      <c r="AA72" s="25"/>
      <c r="AB72" s="26"/>
      <c r="AC72" s="25"/>
      <c r="AD72" s="20">
        <v>3</v>
      </c>
      <c r="AE72" s="24">
        <f>+AD72/E72</f>
        <v>0.125</v>
      </c>
      <c r="AF72" s="20">
        <v>21</v>
      </c>
      <c r="AG72" s="24">
        <f>+AF72/E72</f>
        <v>0.875</v>
      </c>
      <c r="AH72" s="281"/>
    </row>
    <row r="73" spans="1:33" s="159" customFormat="1" ht="18.75" thickBot="1">
      <c r="A73" s="282" t="s">
        <v>152</v>
      </c>
      <c r="B73" s="283">
        <v>38255</v>
      </c>
      <c r="C73" s="284">
        <v>1</v>
      </c>
      <c r="D73" s="284" t="s">
        <v>87</v>
      </c>
      <c r="E73" s="285">
        <v>14</v>
      </c>
      <c r="F73" s="286">
        <v>13</v>
      </c>
      <c r="G73" s="287"/>
      <c r="H73" s="286">
        <v>1</v>
      </c>
      <c r="I73" s="287"/>
      <c r="J73" s="285"/>
      <c r="K73" s="287"/>
      <c r="L73" s="286"/>
      <c r="M73" s="288"/>
      <c r="N73" s="286"/>
      <c r="O73" s="288"/>
      <c r="P73" s="286"/>
      <c r="Q73" s="288"/>
      <c r="R73" s="289"/>
      <c r="S73" s="289"/>
      <c r="T73" s="289"/>
      <c r="U73" s="289"/>
      <c r="V73" s="286">
        <v>13</v>
      </c>
      <c r="W73" s="24">
        <f t="shared" si="13"/>
        <v>0.9285714285714286</v>
      </c>
      <c r="X73" s="286">
        <v>1</v>
      </c>
      <c r="Y73" s="22">
        <f t="shared" si="14"/>
        <v>0.07142857142857142</v>
      </c>
      <c r="Z73" s="286"/>
      <c r="AA73" s="290"/>
      <c r="AB73" s="286"/>
      <c r="AC73" s="290"/>
      <c r="AD73" s="284">
        <v>2</v>
      </c>
      <c r="AE73" s="24">
        <f>+AD73/E73</f>
        <v>0.14285714285714285</v>
      </c>
      <c r="AF73" s="284">
        <v>12</v>
      </c>
      <c r="AG73" s="24">
        <f>+AF73/E73</f>
        <v>0.8571428571428571</v>
      </c>
    </row>
    <row r="74" spans="1:33" s="9" customFormat="1" ht="18.75" thickBot="1">
      <c r="A74" s="9" t="s">
        <v>10</v>
      </c>
      <c r="B74" s="10">
        <v>5</v>
      </c>
      <c r="C74" s="10">
        <f>SUM(C69:C73)</f>
        <v>21</v>
      </c>
      <c r="D74" s="10"/>
      <c r="E74" s="1">
        <f>SUM(E69:E73)</f>
        <v>116</v>
      </c>
      <c r="F74" s="1">
        <f>SUM(F69:F73)</f>
        <v>99</v>
      </c>
      <c r="G74" s="92">
        <f>+F74/E74</f>
        <v>0.853448275862069</v>
      </c>
      <c r="H74" s="1">
        <f>SUM(H69:H73)</f>
        <v>14</v>
      </c>
      <c r="I74" s="92">
        <f>+H74/E74</f>
        <v>0.1206896551724138</v>
      </c>
      <c r="J74" s="1">
        <f>SUM(J69:J73)</f>
        <v>0</v>
      </c>
      <c r="K74" s="92">
        <f>+J74/E74</f>
        <v>0</v>
      </c>
      <c r="L74" s="1">
        <f>SUM(L69:L73)</f>
        <v>3</v>
      </c>
      <c r="M74" s="206">
        <f>+L74/E74</f>
        <v>0.02586206896551724</v>
      </c>
      <c r="N74" s="1">
        <f>SUM(N69:N73)</f>
        <v>0</v>
      </c>
      <c r="O74" s="206">
        <f>+N74/E74</f>
        <v>0</v>
      </c>
      <c r="P74" s="1">
        <f>SUM(P69:P73)</f>
        <v>0</v>
      </c>
      <c r="Q74" s="206">
        <f>+P74/E74</f>
        <v>0</v>
      </c>
      <c r="R74" s="91"/>
      <c r="S74" s="91"/>
      <c r="T74" s="91"/>
      <c r="U74" s="91"/>
      <c r="V74" s="1">
        <f>SUM(V69:V73)</f>
        <v>83</v>
      </c>
      <c r="W74" s="206">
        <f t="shared" si="13"/>
        <v>0.7155172413793104</v>
      </c>
      <c r="X74" s="1">
        <f>SUM(X69:X73)</f>
        <v>33</v>
      </c>
      <c r="Y74" s="92">
        <f t="shared" si="14"/>
        <v>0.28448275862068967</v>
      </c>
      <c r="Z74" s="1"/>
      <c r="AA74" s="92"/>
      <c r="AB74" s="1"/>
      <c r="AC74" s="92"/>
      <c r="AD74" s="1">
        <f>SUM(AD69:AD73)</f>
        <v>47</v>
      </c>
      <c r="AE74" s="206">
        <f>+AD74/E74</f>
        <v>0.4051724137931034</v>
      </c>
      <c r="AF74" s="1">
        <f>SUM(AF69:AF73)</f>
        <v>68</v>
      </c>
      <c r="AG74" s="206">
        <f>+AF74/E74</f>
        <v>0.5862068965517241</v>
      </c>
    </row>
    <row r="75" spans="1:34" s="9" customFormat="1" ht="18.75" thickBot="1">
      <c r="A75" s="275"/>
      <c r="B75" s="279"/>
      <c r="C75" s="279"/>
      <c r="D75" s="279"/>
      <c r="E75" s="277"/>
      <c r="F75" s="277"/>
      <c r="G75" s="276"/>
      <c r="H75" s="277"/>
      <c r="I75" s="276"/>
      <c r="J75" s="277"/>
      <c r="K75" s="276"/>
      <c r="L75" s="277"/>
      <c r="M75" s="278"/>
      <c r="N75" s="277"/>
      <c r="O75" s="278"/>
      <c r="P75" s="277"/>
      <c r="Q75" s="278"/>
      <c r="R75" s="280"/>
      <c r="S75" s="280"/>
      <c r="T75" s="280"/>
      <c r="U75" s="280"/>
      <c r="V75" s="277"/>
      <c r="W75" s="278"/>
      <c r="X75" s="277"/>
      <c r="Y75" s="276"/>
      <c r="Z75" s="277"/>
      <c r="AA75" s="276"/>
      <c r="AB75" s="277"/>
      <c r="AC75" s="276"/>
      <c r="AD75" s="277"/>
      <c r="AE75" s="278"/>
      <c r="AF75" s="277"/>
      <c r="AG75" s="278"/>
      <c r="AH75" s="274"/>
    </row>
    <row r="76" spans="1:34" s="9" customFormat="1" ht="18.75" thickBot="1">
      <c r="A76" s="51" t="s">
        <v>120</v>
      </c>
      <c r="B76" s="50"/>
      <c r="C76" s="50"/>
      <c r="D76" s="50"/>
      <c r="E76" s="267"/>
      <c r="F76" s="267"/>
      <c r="G76" s="25"/>
      <c r="H76" s="267"/>
      <c r="I76" s="25"/>
      <c r="J76" s="267"/>
      <c r="K76" s="25"/>
      <c r="L76" s="26"/>
      <c r="M76" s="77"/>
      <c r="N76" s="267"/>
      <c r="O76" s="77"/>
      <c r="P76" s="267"/>
      <c r="Q76" s="77"/>
      <c r="R76" s="76"/>
      <c r="S76" s="76"/>
      <c r="T76" s="76"/>
      <c r="U76" s="76"/>
      <c r="V76" s="267"/>
      <c r="W76" s="77"/>
      <c r="X76" s="267"/>
      <c r="Y76" s="25"/>
      <c r="Z76" s="267"/>
      <c r="AA76" s="25"/>
      <c r="AB76" s="267"/>
      <c r="AC76" s="25"/>
      <c r="AD76" s="267"/>
      <c r="AE76" s="77"/>
      <c r="AF76" s="267"/>
      <c r="AG76" s="77"/>
      <c r="AH76" s="274"/>
    </row>
    <row r="77" spans="1:34" s="9" customFormat="1" ht="18.75" thickBot="1">
      <c r="A77" s="4" t="s">
        <v>70</v>
      </c>
      <c r="B77" s="20" t="s">
        <v>121</v>
      </c>
      <c r="C77" s="20">
        <v>5</v>
      </c>
      <c r="D77" s="20" t="s">
        <v>81</v>
      </c>
      <c r="E77" s="26">
        <v>22</v>
      </c>
      <c r="F77" s="26">
        <v>19</v>
      </c>
      <c r="G77" s="22">
        <f>+F77/E77</f>
        <v>0.8636363636363636</v>
      </c>
      <c r="H77" s="26">
        <v>3</v>
      </c>
      <c r="I77" s="22">
        <f>+H77/E77</f>
        <v>0.13636363636363635</v>
      </c>
      <c r="J77" s="267"/>
      <c r="K77" s="25"/>
      <c r="L77" s="26"/>
      <c r="M77" s="77"/>
      <c r="N77" s="267"/>
      <c r="O77" s="77"/>
      <c r="P77" s="267"/>
      <c r="Q77" s="77"/>
      <c r="R77" s="76"/>
      <c r="S77" s="76"/>
      <c r="T77" s="76"/>
      <c r="U77" s="76"/>
      <c r="V77" s="26">
        <v>19</v>
      </c>
      <c r="W77" s="24">
        <f>+V77/E77</f>
        <v>0.8636363636363636</v>
      </c>
      <c r="X77" s="26">
        <v>3</v>
      </c>
      <c r="Y77" s="22">
        <f>+X77/E77</f>
        <v>0.13636363636363635</v>
      </c>
      <c r="Z77" s="267"/>
      <c r="AA77" s="25"/>
      <c r="AB77" s="267"/>
      <c r="AC77" s="25"/>
      <c r="AD77" s="26">
        <v>11</v>
      </c>
      <c r="AE77" s="24">
        <f>+AD77/E77</f>
        <v>0.5</v>
      </c>
      <c r="AF77" s="26">
        <v>11</v>
      </c>
      <c r="AG77" s="24">
        <f>+AF77/E77</f>
        <v>0.5</v>
      </c>
      <c r="AH77" s="274"/>
    </row>
    <row r="78" spans="1:34" s="9" customFormat="1" ht="18.75" thickBot="1">
      <c r="A78" s="4" t="s">
        <v>71</v>
      </c>
      <c r="B78" s="20" t="s">
        <v>121</v>
      </c>
      <c r="C78" s="20">
        <v>5</v>
      </c>
      <c r="D78" s="20" t="s">
        <v>81</v>
      </c>
      <c r="E78" s="26">
        <v>14</v>
      </c>
      <c r="F78" s="26">
        <v>12</v>
      </c>
      <c r="G78" s="22">
        <f>+F78/E78</f>
        <v>0.8571428571428571</v>
      </c>
      <c r="H78" s="26">
        <v>2</v>
      </c>
      <c r="I78" s="22">
        <f>+H78/E78</f>
        <v>0.14285714285714285</v>
      </c>
      <c r="J78" s="267"/>
      <c r="K78" s="25"/>
      <c r="L78" s="26"/>
      <c r="M78" s="77"/>
      <c r="N78" s="267"/>
      <c r="O78" s="77"/>
      <c r="P78" s="267"/>
      <c r="Q78" s="77"/>
      <c r="R78" s="76"/>
      <c r="S78" s="76"/>
      <c r="T78" s="76"/>
      <c r="U78" s="76"/>
      <c r="V78" s="26">
        <v>12</v>
      </c>
      <c r="W78" s="24">
        <f>+V78/E78</f>
        <v>0.8571428571428571</v>
      </c>
      <c r="X78" s="26">
        <v>2</v>
      </c>
      <c r="Y78" s="22">
        <f>+X78/E78</f>
        <v>0.14285714285714285</v>
      </c>
      <c r="Z78" s="267"/>
      <c r="AA78" s="25"/>
      <c r="AB78" s="267"/>
      <c r="AC78" s="25"/>
      <c r="AD78" s="26">
        <v>11</v>
      </c>
      <c r="AE78" s="24">
        <f>+AD78/E78</f>
        <v>0.7857142857142857</v>
      </c>
      <c r="AF78" s="26">
        <v>3</v>
      </c>
      <c r="AG78" s="24">
        <f>+AF78/E78</f>
        <v>0.21428571428571427</v>
      </c>
      <c r="AH78" s="274"/>
    </row>
    <row r="79" spans="1:34" s="9" customFormat="1" ht="18.75" thickBot="1">
      <c r="A79" s="4" t="s">
        <v>72</v>
      </c>
      <c r="B79" s="20" t="s">
        <v>121</v>
      </c>
      <c r="C79" s="20">
        <v>5</v>
      </c>
      <c r="D79" s="20" t="s">
        <v>81</v>
      </c>
      <c r="E79" s="26">
        <v>23</v>
      </c>
      <c r="F79" s="26">
        <v>19</v>
      </c>
      <c r="G79" s="22">
        <f>+F79/E79</f>
        <v>0.8260869565217391</v>
      </c>
      <c r="H79" s="26">
        <v>2</v>
      </c>
      <c r="I79" s="22">
        <f>+H79/E79</f>
        <v>0.08695652173913043</v>
      </c>
      <c r="J79" s="267"/>
      <c r="K79" s="25"/>
      <c r="L79" s="26">
        <v>2</v>
      </c>
      <c r="M79" s="24">
        <f>+L79/E79</f>
        <v>0.08695652173913043</v>
      </c>
      <c r="N79" s="267"/>
      <c r="O79" s="77"/>
      <c r="P79" s="267"/>
      <c r="Q79" s="77"/>
      <c r="R79" s="76"/>
      <c r="S79" s="76"/>
      <c r="T79" s="76"/>
      <c r="U79" s="76"/>
      <c r="V79" s="26">
        <v>21</v>
      </c>
      <c r="W79" s="24">
        <f>+V79/E79</f>
        <v>0.9130434782608695</v>
      </c>
      <c r="X79" s="26">
        <v>2</v>
      </c>
      <c r="Y79" s="22">
        <f>+X79/E79</f>
        <v>0.08695652173913043</v>
      </c>
      <c r="Z79" s="267"/>
      <c r="AA79" s="25"/>
      <c r="AB79" s="267"/>
      <c r="AC79" s="25"/>
      <c r="AD79" s="26">
        <v>18</v>
      </c>
      <c r="AE79" s="24">
        <f>+AD79/E79</f>
        <v>0.782608695652174</v>
      </c>
      <c r="AF79" s="26">
        <v>5</v>
      </c>
      <c r="AG79" s="24">
        <f>+AF79/E79</f>
        <v>0.21739130434782608</v>
      </c>
      <c r="AH79" s="274"/>
    </row>
    <row r="80" spans="1:34" s="9" customFormat="1" ht="18.75" thickBot="1">
      <c r="A80" s="8" t="s">
        <v>73</v>
      </c>
      <c r="B80" s="52" t="s">
        <v>121</v>
      </c>
      <c r="C80" s="52">
        <v>5</v>
      </c>
      <c r="D80" s="52" t="s">
        <v>81</v>
      </c>
      <c r="E80" s="54">
        <v>19</v>
      </c>
      <c r="F80" s="54">
        <v>17</v>
      </c>
      <c r="G80" s="55">
        <f>+F80/E80</f>
        <v>0.8947368421052632</v>
      </c>
      <c r="H80" s="54">
        <v>2</v>
      </c>
      <c r="I80" s="55">
        <f>+H80/E80</f>
        <v>0.10526315789473684</v>
      </c>
      <c r="J80" s="291"/>
      <c r="K80" s="79"/>
      <c r="L80" s="54"/>
      <c r="M80" s="56"/>
      <c r="N80" s="291"/>
      <c r="O80" s="183"/>
      <c r="P80" s="291"/>
      <c r="Q80" s="183"/>
      <c r="R80" s="103"/>
      <c r="S80" s="103"/>
      <c r="T80" s="103"/>
      <c r="U80" s="103"/>
      <c r="V80" s="54"/>
      <c r="W80" s="56">
        <f>+V80/E80</f>
        <v>0</v>
      </c>
      <c r="X80" s="54">
        <v>19</v>
      </c>
      <c r="Y80" s="55">
        <f>+X80/E80</f>
        <v>1</v>
      </c>
      <c r="Z80" s="291"/>
      <c r="AA80" s="79"/>
      <c r="AB80" s="291"/>
      <c r="AC80" s="79"/>
      <c r="AD80" s="54">
        <v>2</v>
      </c>
      <c r="AE80" s="56">
        <f>+AD80/E80</f>
        <v>0.10526315789473684</v>
      </c>
      <c r="AF80" s="54">
        <v>17</v>
      </c>
      <c r="AG80" s="56">
        <f>+AF80/E80</f>
        <v>0.8947368421052632</v>
      </c>
      <c r="AH80" s="274"/>
    </row>
    <row r="81" spans="1:34" s="9" customFormat="1" ht="18.75" thickBot="1">
      <c r="A81" s="9" t="s">
        <v>140</v>
      </c>
      <c r="B81" s="10">
        <v>4</v>
      </c>
      <c r="C81" s="10">
        <f>SUM(C77:C80)</f>
        <v>20</v>
      </c>
      <c r="D81" s="10"/>
      <c r="E81" s="1">
        <f>SUM(E77:E80)</f>
        <v>78</v>
      </c>
      <c r="F81" s="1">
        <f>SUM(F77:F80)</f>
        <v>67</v>
      </c>
      <c r="G81" s="272">
        <f>+F81/E81</f>
        <v>0.8589743589743589</v>
      </c>
      <c r="H81" s="1">
        <f>SUM(H77:H80)</f>
        <v>9</v>
      </c>
      <c r="I81" s="272">
        <f>+H81/E81</f>
        <v>0.11538461538461539</v>
      </c>
      <c r="J81" s="1"/>
      <c r="K81" s="272"/>
      <c r="L81" s="1">
        <f>SUM(L77:L80)</f>
        <v>2</v>
      </c>
      <c r="M81" s="273">
        <f>+L81/E81</f>
        <v>0.02564102564102564</v>
      </c>
      <c r="N81" s="1">
        <f>SUM(N77:N80)</f>
        <v>0</v>
      </c>
      <c r="O81" s="273"/>
      <c r="P81" s="1">
        <f>SUM(P77:P80)</f>
        <v>0</v>
      </c>
      <c r="Q81" s="273"/>
      <c r="R81" s="91"/>
      <c r="S81" s="91"/>
      <c r="T81" s="91"/>
      <c r="U81" s="91"/>
      <c r="V81" s="1">
        <f>SUM(V77:V80)</f>
        <v>52</v>
      </c>
      <c r="W81" s="273">
        <f>+V81/E81</f>
        <v>0.6666666666666666</v>
      </c>
      <c r="X81" s="1">
        <f>SUM(X77:X80)</f>
        <v>26</v>
      </c>
      <c r="Y81" s="272">
        <f>+X81/E81</f>
        <v>0.3333333333333333</v>
      </c>
      <c r="Z81" s="1"/>
      <c r="AA81" s="272"/>
      <c r="AB81" s="1"/>
      <c r="AC81" s="272"/>
      <c r="AD81" s="1">
        <f>SUM(AD77:AD80)</f>
        <v>42</v>
      </c>
      <c r="AE81" s="273">
        <f>+AD81/E81</f>
        <v>0.5384615384615384</v>
      </c>
      <c r="AF81" s="1">
        <f>SUM(AF77:AF80)</f>
        <v>36</v>
      </c>
      <c r="AG81" s="273">
        <f>+AF81/E81</f>
        <v>0.46153846153846156</v>
      </c>
      <c r="AH81" s="274"/>
    </row>
    <row r="82" spans="1:34" s="9" customFormat="1" ht="18.75" thickBot="1">
      <c r="A82" s="67"/>
      <c r="B82" s="292"/>
      <c r="C82" s="292"/>
      <c r="D82" s="292"/>
      <c r="E82" s="293"/>
      <c r="F82" s="293"/>
      <c r="G82" s="83"/>
      <c r="H82" s="293"/>
      <c r="I82" s="83"/>
      <c r="J82" s="293"/>
      <c r="K82" s="83"/>
      <c r="L82" s="293"/>
      <c r="M82" s="88"/>
      <c r="N82" s="293"/>
      <c r="O82" s="88"/>
      <c r="P82" s="293"/>
      <c r="Q82" s="88"/>
      <c r="R82" s="102"/>
      <c r="S82" s="102"/>
      <c r="T82" s="102"/>
      <c r="U82" s="102"/>
      <c r="V82" s="293"/>
      <c r="W82" s="88"/>
      <c r="X82" s="293"/>
      <c r="Y82" s="83"/>
      <c r="Z82" s="293"/>
      <c r="AA82" s="83"/>
      <c r="AB82" s="293"/>
      <c r="AC82" s="83"/>
      <c r="AD82" s="293"/>
      <c r="AE82" s="88"/>
      <c r="AF82" s="293"/>
      <c r="AG82" s="88"/>
      <c r="AH82" s="274"/>
    </row>
    <row r="83" spans="1:34" s="9" customFormat="1" ht="18.75" thickBot="1">
      <c r="A83" s="67" t="s">
        <v>187</v>
      </c>
      <c r="B83" s="292"/>
      <c r="C83" s="292"/>
      <c r="D83" s="292"/>
      <c r="E83" s="293"/>
      <c r="F83" s="293"/>
      <c r="G83" s="83"/>
      <c r="H83" s="293"/>
      <c r="I83" s="83"/>
      <c r="J83" s="293"/>
      <c r="K83" s="83"/>
      <c r="L83" s="293"/>
      <c r="M83" s="88"/>
      <c r="N83" s="293"/>
      <c r="O83" s="88"/>
      <c r="P83" s="293"/>
      <c r="Q83" s="88"/>
      <c r="R83" s="102"/>
      <c r="S83" s="102"/>
      <c r="T83" s="102"/>
      <c r="U83" s="102"/>
      <c r="V83" s="293"/>
      <c r="W83" s="88"/>
      <c r="X83" s="293"/>
      <c r="Y83" s="83"/>
      <c r="Z83" s="293"/>
      <c r="AA83" s="83"/>
      <c r="AB83" s="293"/>
      <c r="AC83" s="83"/>
      <c r="AD83" s="293"/>
      <c r="AE83" s="88"/>
      <c r="AF83" s="293"/>
      <c r="AG83" s="88"/>
      <c r="AH83" s="274"/>
    </row>
    <row r="84" spans="1:34" s="9" customFormat="1" ht="18.75" thickBot="1">
      <c r="A84" s="19" t="s">
        <v>70</v>
      </c>
      <c r="B84" s="80" t="s">
        <v>189</v>
      </c>
      <c r="C84" s="80">
        <v>5</v>
      </c>
      <c r="D84" s="80" t="s">
        <v>81</v>
      </c>
      <c r="E84" s="82">
        <v>25</v>
      </c>
      <c r="F84" s="82">
        <v>20</v>
      </c>
      <c r="G84" s="84">
        <f>F84/E84</f>
        <v>0.8</v>
      </c>
      <c r="H84" s="82">
        <v>5</v>
      </c>
      <c r="I84" s="84">
        <f>H84/E84</f>
        <v>0.2</v>
      </c>
      <c r="J84" s="82"/>
      <c r="K84" s="83"/>
      <c r="L84" s="293"/>
      <c r="M84" s="88"/>
      <c r="N84" s="293"/>
      <c r="O84" s="88"/>
      <c r="P84" s="293"/>
      <c r="Q84" s="88"/>
      <c r="R84" s="102"/>
      <c r="S84" s="102"/>
      <c r="T84" s="102"/>
      <c r="U84" s="102"/>
      <c r="V84" s="82">
        <v>23</v>
      </c>
      <c r="W84" s="87">
        <f>V84/E84</f>
        <v>0.92</v>
      </c>
      <c r="X84" s="82">
        <v>2</v>
      </c>
      <c r="Y84" s="84">
        <f>X84/E84</f>
        <v>0.08</v>
      </c>
      <c r="Z84" s="293"/>
      <c r="AA84" s="83"/>
      <c r="AB84" s="293"/>
      <c r="AC84" s="83"/>
      <c r="AD84" s="82">
        <v>13</v>
      </c>
      <c r="AE84" s="77">
        <f aca="true" t="shared" si="15" ref="AE84:AE96">+AD84/E84</f>
        <v>0.52</v>
      </c>
      <c r="AF84" s="82">
        <v>12</v>
      </c>
      <c r="AG84" s="77">
        <f aca="true" t="shared" si="16" ref="AG84:AG96">+AF84/E84</f>
        <v>0.48</v>
      </c>
      <c r="AH84" s="274"/>
    </row>
    <row r="85" spans="1:34" s="9" customFormat="1" ht="18.75" thickBot="1">
      <c r="A85" s="4" t="s">
        <v>71</v>
      </c>
      <c r="B85" s="80" t="s">
        <v>189</v>
      </c>
      <c r="C85" s="80">
        <v>5</v>
      </c>
      <c r="D85" s="80" t="s">
        <v>81</v>
      </c>
      <c r="E85" s="26">
        <v>16</v>
      </c>
      <c r="F85" s="26">
        <v>15</v>
      </c>
      <c r="G85" s="84">
        <f>F85/E85</f>
        <v>0.9375</v>
      </c>
      <c r="H85" s="26"/>
      <c r="I85" s="84"/>
      <c r="J85" s="26"/>
      <c r="K85" s="22"/>
      <c r="L85" s="26"/>
      <c r="M85" s="87"/>
      <c r="N85" s="26">
        <v>1</v>
      </c>
      <c r="O85" s="77">
        <f>N85/E85</f>
        <v>0.0625</v>
      </c>
      <c r="P85" s="267"/>
      <c r="Q85" s="24"/>
      <c r="R85" s="76"/>
      <c r="S85" s="76"/>
      <c r="T85" s="76"/>
      <c r="U85" s="76"/>
      <c r="V85" s="26">
        <v>13</v>
      </c>
      <c r="W85" s="87">
        <f>V85/E85</f>
        <v>0.8125</v>
      </c>
      <c r="X85" s="26">
        <v>3</v>
      </c>
      <c r="Y85" s="84">
        <f>X85/E85</f>
        <v>0.1875</v>
      </c>
      <c r="Z85" s="267"/>
      <c r="AA85" s="22"/>
      <c r="AB85" s="267"/>
      <c r="AC85" s="22"/>
      <c r="AD85" s="26">
        <v>6</v>
      </c>
      <c r="AE85" s="77">
        <f t="shared" si="15"/>
        <v>0.375</v>
      </c>
      <c r="AF85" s="26">
        <v>10</v>
      </c>
      <c r="AG85" s="77">
        <f t="shared" si="16"/>
        <v>0.625</v>
      </c>
      <c r="AH85" s="274"/>
    </row>
    <row r="86" spans="1:34" s="9" customFormat="1" ht="18.75" thickBot="1">
      <c r="A86" s="4" t="s">
        <v>72</v>
      </c>
      <c r="B86" s="80" t="s">
        <v>189</v>
      </c>
      <c r="C86" s="80">
        <v>5</v>
      </c>
      <c r="D86" s="80" t="s">
        <v>81</v>
      </c>
      <c r="E86" s="26">
        <v>21</v>
      </c>
      <c r="F86" s="26">
        <v>18</v>
      </c>
      <c r="G86" s="84">
        <f>F86/E86</f>
        <v>0.8571428571428571</v>
      </c>
      <c r="H86" s="26">
        <v>2</v>
      </c>
      <c r="I86" s="84">
        <f>H86/E86</f>
        <v>0.09523809523809523</v>
      </c>
      <c r="J86" s="26"/>
      <c r="K86" s="22"/>
      <c r="L86" s="26">
        <v>1</v>
      </c>
      <c r="M86" s="87">
        <f>L86/E86</f>
        <v>0.047619047619047616</v>
      </c>
      <c r="N86" s="26"/>
      <c r="O86" s="77"/>
      <c r="P86" s="267"/>
      <c r="Q86" s="24"/>
      <c r="R86" s="76"/>
      <c r="S86" s="76"/>
      <c r="T86" s="76"/>
      <c r="U86" s="76"/>
      <c r="V86" s="26">
        <v>19</v>
      </c>
      <c r="W86" s="87">
        <f>V86/E86</f>
        <v>0.9047619047619048</v>
      </c>
      <c r="X86" s="26">
        <v>2</v>
      </c>
      <c r="Y86" s="84">
        <f>X86/E86</f>
        <v>0.09523809523809523</v>
      </c>
      <c r="Z86" s="267"/>
      <c r="AA86" s="22"/>
      <c r="AB86" s="267"/>
      <c r="AC86" s="22"/>
      <c r="AD86" s="26">
        <v>15</v>
      </c>
      <c r="AE86" s="77">
        <f t="shared" si="15"/>
        <v>0.7142857142857143</v>
      </c>
      <c r="AF86" s="26">
        <v>6</v>
      </c>
      <c r="AG86" s="77">
        <f t="shared" si="16"/>
        <v>0.2857142857142857</v>
      </c>
      <c r="AH86" s="274"/>
    </row>
    <row r="87" spans="1:34" s="298" customFormat="1" ht="18.75" thickBot="1">
      <c r="A87" s="8" t="s">
        <v>73</v>
      </c>
      <c r="B87" s="94" t="s">
        <v>189</v>
      </c>
      <c r="C87" s="94">
        <v>5</v>
      </c>
      <c r="D87" s="94" t="s">
        <v>81</v>
      </c>
      <c r="E87" s="54">
        <v>18</v>
      </c>
      <c r="F87" s="54">
        <v>15</v>
      </c>
      <c r="G87" s="97">
        <f>F87/E87</f>
        <v>0.8333333333333334</v>
      </c>
      <c r="H87" s="54">
        <v>2</v>
      </c>
      <c r="I87" s="97">
        <f>H87/E87</f>
        <v>0.1111111111111111</v>
      </c>
      <c r="J87" s="54"/>
      <c r="K87" s="55"/>
      <c r="L87" s="54">
        <v>1</v>
      </c>
      <c r="M87" s="98">
        <f>L87/E87</f>
        <v>0.05555555555555555</v>
      </c>
      <c r="N87" s="54"/>
      <c r="O87" s="183"/>
      <c r="P87" s="291"/>
      <c r="Q87" s="56"/>
      <c r="R87" s="103"/>
      <c r="S87" s="103"/>
      <c r="T87" s="103"/>
      <c r="U87" s="103"/>
      <c r="V87" s="54">
        <v>0</v>
      </c>
      <c r="W87" s="98"/>
      <c r="X87" s="54">
        <v>18</v>
      </c>
      <c r="Y87" s="97">
        <f>X87/E87</f>
        <v>1</v>
      </c>
      <c r="Z87" s="291"/>
      <c r="AA87" s="55"/>
      <c r="AB87" s="291"/>
      <c r="AC87" s="55"/>
      <c r="AD87" s="54">
        <v>3</v>
      </c>
      <c r="AE87" s="183">
        <f t="shared" si="15"/>
        <v>0.16666666666666666</v>
      </c>
      <c r="AF87" s="54">
        <v>15</v>
      </c>
      <c r="AG87" s="183">
        <f t="shared" si="16"/>
        <v>0.8333333333333334</v>
      </c>
      <c r="AH87" s="297"/>
    </row>
    <row r="88" spans="1:33" s="308" customFormat="1" ht="18.75" thickBot="1">
      <c r="A88" s="302" t="s">
        <v>188</v>
      </c>
      <c r="B88" s="303">
        <v>4</v>
      </c>
      <c r="C88" s="303">
        <f>SUM(C84:C87)</f>
        <v>20</v>
      </c>
      <c r="D88" s="303"/>
      <c r="E88" s="304">
        <f>SUM(E84:E87)</f>
        <v>80</v>
      </c>
      <c r="F88" s="304">
        <f>SUM(F84:F87)</f>
        <v>68</v>
      </c>
      <c r="G88" s="305">
        <f>F88/E88</f>
        <v>0.85</v>
      </c>
      <c r="H88" s="304">
        <f>SUM(H84:H87)</f>
        <v>9</v>
      </c>
      <c r="I88" s="305">
        <f>H88/E88</f>
        <v>0.1125</v>
      </c>
      <c r="J88" s="304"/>
      <c r="K88" s="305"/>
      <c r="L88" s="304">
        <f>SUM(L84:L87)</f>
        <v>2</v>
      </c>
      <c r="M88" s="306">
        <f>L88/E88</f>
        <v>0.025</v>
      </c>
      <c r="N88" s="304">
        <f>SUM(N84:N87)</f>
        <v>1</v>
      </c>
      <c r="O88" s="306">
        <f>N88/E88</f>
        <v>0.0125</v>
      </c>
      <c r="P88" s="304">
        <f>SUM(P84:P87)</f>
        <v>0</v>
      </c>
      <c r="Q88" s="306"/>
      <c r="R88" s="307"/>
      <c r="S88" s="307"/>
      <c r="T88" s="307"/>
      <c r="U88" s="307"/>
      <c r="V88" s="304">
        <f>SUM(V84:V87)</f>
        <v>55</v>
      </c>
      <c r="W88" s="306">
        <f>V88/E88</f>
        <v>0.6875</v>
      </c>
      <c r="X88" s="304">
        <f>SUM(X84:X87)</f>
        <v>25</v>
      </c>
      <c r="Y88" s="305">
        <f>X88/E88</f>
        <v>0.3125</v>
      </c>
      <c r="Z88" s="304"/>
      <c r="AA88" s="305"/>
      <c r="AB88" s="304"/>
      <c r="AC88" s="305"/>
      <c r="AD88" s="304">
        <f>SUM(AD84:AD87)</f>
        <v>37</v>
      </c>
      <c r="AE88" s="306">
        <f t="shared" si="15"/>
        <v>0.4625</v>
      </c>
      <c r="AF88" s="304">
        <f>SUM(AF84:AF87)</f>
        <v>43</v>
      </c>
      <c r="AG88" s="306">
        <f t="shared" si="16"/>
        <v>0.5375</v>
      </c>
    </row>
    <row r="89" spans="2:33" s="159" customFormat="1" ht="18.75" thickBot="1">
      <c r="B89" s="299"/>
      <c r="C89" s="299"/>
      <c r="D89" s="299"/>
      <c r="E89" s="300"/>
      <c r="F89" s="300"/>
      <c r="G89" s="252"/>
      <c r="H89" s="300"/>
      <c r="I89" s="252"/>
      <c r="J89" s="300"/>
      <c r="K89" s="252"/>
      <c r="L89" s="300"/>
      <c r="M89" s="253"/>
      <c r="N89" s="300"/>
      <c r="O89" s="253"/>
      <c r="P89" s="300"/>
      <c r="Q89" s="253"/>
      <c r="R89" s="301"/>
      <c r="S89" s="301"/>
      <c r="T89" s="301"/>
      <c r="U89" s="301"/>
      <c r="V89" s="300"/>
      <c r="W89" s="253"/>
      <c r="X89" s="300"/>
      <c r="Y89" s="252"/>
      <c r="Z89" s="300"/>
      <c r="AA89" s="252"/>
      <c r="AB89" s="300"/>
      <c r="AC89" s="252"/>
      <c r="AD89" s="300"/>
      <c r="AE89" s="253"/>
      <c r="AF89" s="300"/>
      <c r="AG89" s="253"/>
    </row>
    <row r="90" spans="1:33" s="315" customFormat="1" ht="18">
      <c r="A90" s="309" t="s">
        <v>192</v>
      </c>
      <c r="B90" s="310"/>
      <c r="C90" s="310"/>
      <c r="D90" s="310"/>
      <c r="E90" s="311"/>
      <c r="F90" s="311"/>
      <c r="G90" s="312"/>
      <c r="H90" s="311"/>
      <c r="I90" s="312"/>
      <c r="J90" s="311"/>
      <c r="K90" s="312"/>
      <c r="L90" s="311"/>
      <c r="M90" s="313"/>
      <c r="N90" s="311"/>
      <c r="O90" s="313"/>
      <c r="P90" s="311"/>
      <c r="Q90" s="313"/>
      <c r="R90" s="314"/>
      <c r="S90" s="314"/>
      <c r="T90" s="314"/>
      <c r="U90" s="314"/>
      <c r="V90" s="311"/>
      <c r="W90" s="313"/>
      <c r="X90" s="311"/>
      <c r="Y90" s="312"/>
      <c r="Z90" s="311"/>
      <c r="AA90" s="312"/>
      <c r="AB90" s="311"/>
      <c r="AC90" s="312"/>
      <c r="AD90" s="311"/>
      <c r="AE90" s="313"/>
      <c r="AF90" s="311"/>
      <c r="AG90" s="313"/>
    </row>
    <row r="91" spans="1:33" s="4" customFormat="1" ht="18">
      <c r="A91" s="4" t="s">
        <v>70</v>
      </c>
      <c r="B91" s="20" t="s">
        <v>194</v>
      </c>
      <c r="C91" s="20">
        <v>5</v>
      </c>
      <c r="D91" s="20" t="s">
        <v>81</v>
      </c>
      <c r="E91" s="26">
        <v>26</v>
      </c>
      <c r="F91" s="26">
        <v>21</v>
      </c>
      <c r="G91" s="25">
        <f>F91/E91</f>
        <v>0.8076923076923077</v>
      </c>
      <c r="H91" s="26">
        <v>5</v>
      </c>
      <c r="I91" s="25">
        <f>H91/E91</f>
        <v>0.19230769230769232</v>
      </c>
      <c r="J91" s="26">
        <v>0</v>
      </c>
      <c r="K91" s="25"/>
      <c r="L91" s="26">
        <v>0</v>
      </c>
      <c r="M91" s="77"/>
      <c r="N91" s="26">
        <v>0</v>
      </c>
      <c r="O91" s="77"/>
      <c r="P91" s="26">
        <v>0</v>
      </c>
      <c r="Q91" s="77"/>
      <c r="R91" s="30"/>
      <c r="S91" s="30"/>
      <c r="T91" s="30"/>
      <c r="U91" s="30"/>
      <c r="V91" s="26">
        <v>23</v>
      </c>
      <c r="W91" s="77">
        <f>V91/E91</f>
        <v>0.8846153846153846</v>
      </c>
      <c r="X91" s="26">
        <v>3</v>
      </c>
      <c r="Y91" s="25">
        <f>X91/E91</f>
        <v>0.11538461538461539</v>
      </c>
      <c r="Z91" s="26"/>
      <c r="AA91" s="25"/>
      <c r="AB91" s="26"/>
      <c r="AC91" s="25"/>
      <c r="AD91" s="26">
        <v>12</v>
      </c>
      <c r="AE91" s="77">
        <f t="shared" si="15"/>
        <v>0.46153846153846156</v>
      </c>
      <c r="AF91" s="26">
        <v>14</v>
      </c>
      <c r="AG91" s="77">
        <f t="shared" si="16"/>
        <v>0.5384615384615384</v>
      </c>
    </row>
    <row r="92" spans="1:33" s="4" customFormat="1" ht="18">
      <c r="A92" s="4" t="s">
        <v>71</v>
      </c>
      <c r="B92" s="20" t="s">
        <v>194</v>
      </c>
      <c r="C92" s="20">
        <v>5</v>
      </c>
      <c r="D92" s="20" t="s">
        <v>81</v>
      </c>
      <c r="E92" s="26">
        <v>15</v>
      </c>
      <c r="F92" s="26">
        <v>14</v>
      </c>
      <c r="G92" s="25">
        <f>F92/E92</f>
        <v>0.9333333333333333</v>
      </c>
      <c r="H92" s="26">
        <v>1</v>
      </c>
      <c r="I92" s="25">
        <f>H92/E92</f>
        <v>0.06666666666666667</v>
      </c>
      <c r="J92" s="26">
        <v>0</v>
      </c>
      <c r="K92" s="25"/>
      <c r="L92" s="26">
        <v>0</v>
      </c>
      <c r="M92" s="77"/>
      <c r="N92" s="26">
        <v>0</v>
      </c>
      <c r="O92" s="77"/>
      <c r="P92" s="26">
        <v>0</v>
      </c>
      <c r="Q92" s="77"/>
      <c r="R92" s="30"/>
      <c r="S92" s="30"/>
      <c r="T92" s="30"/>
      <c r="U92" s="30"/>
      <c r="V92" s="26">
        <v>13</v>
      </c>
      <c r="W92" s="77">
        <f>V92/E92</f>
        <v>0.8666666666666667</v>
      </c>
      <c r="X92" s="26">
        <v>2</v>
      </c>
      <c r="Y92" s="25">
        <f>X92/E92</f>
        <v>0.13333333333333333</v>
      </c>
      <c r="Z92" s="26"/>
      <c r="AA92" s="25"/>
      <c r="AB92" s="26"/>
      <c r="AC92" s="25"/>
      <c r="AD92" s="26">
        <v>4</v>
      </c>
      <c r="AE92" s="77">
        <f t="shared" si="15"/>
        <v>0.26666666666666666</v>
      </c>
      <c r="AF92" s="26">
        <v>11</v>
      </c>
      <c r="AG92" s="77">
        <f t="shared" si="16"/>
        <v>0.7333333333333333</v>
      </c>
    </row>
    <row r="93" spans="1:33" s="4" customFormat="1" ht="18">
      <c r="A93" s="4" t="s">
        <v>72</v>
      </c>
      <c r="B93" s="20" t="s">
        <v>194</v>
      </c>
      <c r="C93" s="20">
        <v>5</v>
      </c>
      <c r="D93" s="20" t="s">
        <v>81</v>
      </c>
      <c r="E93" s="26">
        <v>20</v>
      </c>
      <c r="F93" s="26">
        <v>17</v>
      </c>
      <c r="G93" s="25">
        <f>F93/E93</f>
        <v>0.85</v>
      </c>
      <c r="H93" s="26">
        <v>2</v>
      </c>
      <c r="I93" s="25">
        <f>H93/E93</f>
        <v>0.1</v>
      </c>
      <c r="J93" s="26">
        <v>0</v>
      </c>
      <c r="K93" s="25"/>
      <c r="L93" s="26">
        <v>1</v>
      </c>
      <c r="M93" s="77"/>
      <c r="N93" s="26">
        <v>0</v>
      </c>
      <c r="O93" s="77"/>
      <c r="P93" s="26">
        <v>0</v>
      </c>
      <c r="Q93" s="77"/>
      <c r="R93" s="30"/>
      <c r="S93" s="30"/>
      <c r="T93" s="30"/>
      <c r="U93" s="30"/>
      <c r="V93" s="26">
        <v>18</v>
      </c>
      <c r="W93" s="77">
        <f>V93/E93</f>
        <v>0.9</v>
      </c>
      <c r="X93" s="26">
        <v>2</v>
      </c>
      <c r="Y93" s="25">
        <f>X93/E93</f>
        <v>0.1</v>
      </c>
      <c r="Z93" s="26"/>
      <c r="AA93" s="25"/>
      <c r="AB93" s="26"/>
      <c r="AC93" s="25"/>
      <c r="AD93" s="26">
        <v>15</v>
      </c>
      <c r="AE93" s="77">
        <f t="shared" si="15"/>
        <v>0.75</v>
      </c>
      <c r="AF93" s="26">
        <v>5</v>
      </c>
      <c r="AG93" s="77">
        <f t="shared" si="16"/>
        <v>0.25</v>
      </c>
    </row>
    <row r="94" spans="1:33" s="8" customFormat="1" ht="18.75" thickBot="1">
      <c r="A94" s="8" t="s">
        <v>73</v>
      </c>
      <c r="B94" s="52" t="s">
        <v>194</v>
      </c>
      <c r="C94" s="52">
        <v>5</v>
      </c>
      <c r="D94" s="52" t="s">
        <v>81</v>
      </c>
      <c r="E94" s="54">
        <v>15</v>
      </c>
      <c r="F94" s="54">
        <v>13</v>
      </c>
      <c r="G94" s="79">
        <f>F94/E94</f>
        <v>0.8666666666666667</v>
      </c>
      <c r="H94" s="54">
        <v>2</v>
      </c>
      <c r="I94" s="79">
        <f>H94/E94</f>
        <v>0.13333333333333333</v>
      </c>
      <c r="J94" s="54">
        <v>0</v>
      </c>
      <c r="K94" s="79"/>
      <c r="L94" s="54">
        <v>0</v>
      </c>
      <c r="M94" s="183"/>
      <c r="N94" s="54">
        <v>0</v>
      </c>
      <c r="O94" s="183"/>
      <c r="P94" s="54">
        <v>0</v>
      </c>
      <c r="Q94" s="183"/>
      <c r="R94" s="53"/>
      <c r="S94" s="53"/>
      <c r="T94" s="53"/>
      <c r="U94" s="53"/>
      <c r="V94" s="54">
        <v>0</v>
      </c>
      <c r="W94" s="183">
        <f>V94/E94</f>
        <v>0</v>
      </c>
      <c r="X94" s="54">
        <v>15</v>
      </c>
      <c r="Y94" s="79">
        <f>X94/E94</f>
        <v>1</v>
      </c>
      <c r="Z94" s="54"/>
      <c r="AA94" s="79"/>
      <c r="AB94" s="54"/>
      <c r="AC94" s="79"/>
      <c r="AD94" s="54">
        <v>1</v>
      </c>
      <c r="AE94" s="183">
        <f t="shared" si="15"/>
        <v>0.06666666666666667</v>
      </c>
      <c r="AF94" s="54">
        <v>14</v>
      </c>
      <c r="AG94" s="183">
        <f t="shared" si="16"/>
        <v>0.9333333333333333</v>
      </c>
    </row>
    <row r="95" spans="1:34" s="9" customFormat="1" ht="18.75" thickBot="1">
      <c r="A95" s="9" t="s">
        <v>193</v>
      </c>
      <c r="B95" s="10">
        <v>4</v>
      </c>
      <c r="C95" s="10">
        <f>SUM(C91:C94)</f>
        <v>20</v>
      </c>
      <c r="D95" s="296"/>
      <c r="E95" s="1">
        <f>SUM(E91:E94)</f>
        <v>76</v>
      </c>
      <c r="F95" s="1">
        <f>SUM(F91:F94)</f>
        <v>65</v>
      </c>
      <c r="G95" s="272">
        <f>F95/E95</f>
        <v>0.8552631578947368</v>
      </c>
      <c r="H95" s="1">
        <f>SUM(H91:H94)</f>
        <v>10</v>
      </c>
      <c r="I95" s="272">
        <f>H95/E95</f>
        <v>0.13157894736842105</v>
      </c>
      <c r="J95" s="1">
        <f>SUM(J91:J94)</f>
        <v>0</v>
      </c>
      <c r="K95" s="272"/>
      <c r="L95" s="1">
        <f>SUM(L91:L94)</f>
        <v>1</v>
      </c>
      <c r="M95" s="273">
        <f>L95/E95</f>
        <v>0.013157894736842105</v>
      </c>
      <c r="N95" s="1">
        <f>SUM(N91:N94)</f>
        <v>0</v>
      </c>
      <c r="O95" s="273"/>
      <c r="P95" s="1">
        <f>SUM(P91:P94)</f>
        <v>0</v>
      </c>
      <c r="Q95" s="273"/>
      <c r="R95" s="91"/>
      <c r="S95" s="91"/>
      <c r="T95" s="91"/>
      <c r="U95" s="91"/>
      <c r="V95" s="1">
        <f>SUM(V91:V94)</f>
        <v>54</v>
      </c>
      <c r="W95" s="273">
        <f>V95/E95</f>
        <v>0.7105263157894737</v>
      </c>
      <c r="X95" s="1"/>
      <c r="Y95" s="272">
        <f>X95/E95</f>
        <v>0</v>
      </c>
      <c r="Z95" s="1"/>
      <c r="AA95" s="272"/>
      <c r="AB95" s="1"/>
      <c r="AC95" s="272"/>
      <c r="AD95" s="1">
        <f>SUM(AD91:AD94)</f>
        <v>32</v>
      </c>
      <c r="AE95" s="273">
        <f t="shared" si="15"/>
        <v>0.42105263157894735</v>
      </c>
      <c r="AF95" s="1">
        <f>SUM(AF91:AF94)</f>
        <v>44</v>
      </c>
      <c r="AG95" s="273">
        <f t="shared" si="16"/>
        <v>0.5789473684210527</v>
      </c>
      <c r="AH95" s="274"/>
    </row>
    <row r="96" spans="1:33" s="104" customFormat="1" ht="18.75" thickBot="1">
      <c r="A96" s="59" t="s">
        <v>46</v>
      </c>
      <c r="B96" s="60">
        <f>SUM(B66+B74+B81+B88+B95)</f>
        <v>21</v>
      </c>
      <c r="C96" s="60">
        <f>SUM(C66+C74+C81+C88+C95)</f>
        <v>101</v>
      </c>
      <c r="D96" s="60"/>
      <c r="E96" s="61">
        <f>SUM(E66+E74+E81+E88)</f>
        <v>373</v>
      </c>
      <c r="F96" s="61">
        <f>SUM(F66+F74+F81+F88)</f>
        <v>316</v>
      </c>
      <c r="G96" s="63">
        <f>+F96/E96</f>
        <v>0.8471849865951743</v>
      </c>
      <c r="H96" s="61">
        <f>SUM(H66+H74+H81+H88)</f>
        <v>46</v>
      </c>
      <c r="I96" s="63">
        <f>+H96/E96</f>
        <v>0.12332439678284182</v>
      </c>
      <c r="J96" s="61">
        <f>SUM(J66+J74+J81+J88)</f>
        <v>0</v>
      </c>
      <c r="K96" s="63">
        <f>+J96/E96</f>
        <v>0</v>
      </c>
      <c r="L96" s="61">
        <f>SUM(L66+L74+L81+L88)</f>
        <v>10</v>
      </c>
      <c r="M96" s="64">
        <f>+L96/E96</f>
        <v>0.02680965147453083</v>
      </c>
      <c r="N96" s="61">
        <f>SUM(N66+N74+N81+N88)</f>
        <v>1</v>
      </c>
      <c r="O96" s="64">
        <f>+N96/E96</f>
        <v>0.002680965147453083</v>
      </c>
      <c r="P96" s="61">
        <f>SUM(P66+P74+P81+P88)</f>
        <v>0</v>
      </c>
      <c r="Q96" s="64">
        <f>+P96/E96</f>
        <v>0</v>
      </c>
      <c r="R96" s="60"/>
      <c r="S96" s="60"/>
      <c r="T96" s="60"/>
      <c r="U96" s="60"/>
      <c r="V96" s="61">
        <f>SUM(V66+V74+V81+V88)</f>
        <v>259</v>
      </c>
      <c r="W96" s="64">
        <f>+V96/E96</f>
        <v>0.6943699731903485</v>
      </c>
      <c r="X96" s="61">
        <f>SUM(X66+X74+X81+X88)</f>
        <v>114</v>
      </c>
      <c r="Y96" s="63">
        <f>+X96/E96</f>
        <v>0.30563002680965146</v>
      </c>
      <c r="Z96" s="63"/>
      <c r="AA96" s="63"/>
      <c r="AB96" s="63"/>
      <c r="AC96" s="63"/>
      <c r="AD96" s="61">
        <f>SUM(AD66+AD74+AD81+AD88)</f>
        <v>172</v>
      </c>
      <c r="AE96" s="64">
        <f t="shared" si="15"/>
        <v>0.46112600536193027</v>
      </c>
      <c r="AF96" s="61">
        <f>SUM(AF66+AF74+AF81+AF88)</f>
        <v>200</v>
      </c>
      <c r="AG96" s="64">
        <f t="shared" si="16"/>
        <v>0.5361930294906166</v>
      </c>
    </row>
    <row r="97" spans="1:33" s="105" customFormat="1" ht="18.75" thickBot="1">
      <c r="A97" s="93"/>
      <c r="B97" s="7"/>
      <c r="C97" s="7"/>
      <c r="D97" s="7"/>
      <c r="E97" s="7"/>
      <c r="F97" s="7"/>
      <c r="G97" s="96"/>
      <c r="H97" s="7"/>
      <c r="I97" s="96"/>
      <c r="J97" s="7"/>
      <c r="K97" s="97"/>
      <c r="L97" s="7"/>
      <c r="M97" s="98"/>
      <c r="N97" s="7"/>
      <c r="O97" s="98"/>
      <c r="P97" s="7"/>
      <c r="Q97" s="98"/>
      <c r="R97" s="7"/>
      <c r="S97" s="7"/>
      <c r="T97" s="7"/>
      <c r="U97" s="7"/>
      <c r="V97" s="7"/>
      <c r="W97" s="98"/>
      <c r="X97" s="7"/>
      <c r="Y97" s="97"/>
      <c r="Z97" s="97"/>
      <c r="AA97" s="97"/>
      <c r="AB97" s="97"/>
      <c r="AC97" s="97"/>
      <c r="AD97" s="7"/>
      <c r="AE97" s="98"/>
      <c r="AF97" s="7"/>
      <c r="AG97" s="98"/>
    </row>
    <row r="98" spans="1:33" s="104" customFormat="1" ht="18.75" thickBot="1">
      <c r="A98" s="59" t="s">
        <v>51</v>
      </c>
      <c r="B98" s="60">
        <f>B96+B56</f>
        <v>65</v>
      </c>
      <c r="C98" s="60">
        <f>+C56+C96</f>
        <v>247</v>
      </c>
      <c r="D98" s="60"/>
      <c r="E98" s="60">
        <f>+E56+E96</f>
        <v>1434</v>
      </c>
      <c r="F98" s="60">
        <f>+F56+F96</f>
        <v>1050</v>
      </c>
      <c r="G98" s="63">
        <f>+F98/E98</f>
        <v>0.7322175732217573</v>
      </c>
      <c r="H98" s="60">
        <f>+H56+H96</f>
        <v>122</v>
      </c>
      <c r="I98" s="63">
        <f>+H98/E98</f>
        <v>0.08507670850767085</v>
      </c>
      <c r="J98" s="60">
        <f>+J56+J96</f>
        <v>15</v>
      </c>
      <c r="K98" s="63">
        <f>+J98/E98</f>
        <v>0.010460251046025104</v>
      </c>
      <c r="L98" s="60">
        <f>+L56+L96</f>
        <v>59</v>
      </c>
      <c r="M98" s="64">
        <f>+L98/E98</f>
        <v>0.041143654114365415</v>
      </c>
      <c r="N98" s="60">
        <f>+N56+N96</f>
        <v>2</v>
      </c>
      <c r="O98" s="64">
        <f>+N98/E98</f>
        <v>0.001394700139470014</v>
      </c>
      <c r="P98" s="60">
        <f>+P56+P96</f>
        <v>186</v>
      </c>
      <c r="Q98" s="64">
        <f>+P98/E98</f>
        <v>0.1297071129707113</v>
      </c>
      <c r="R98" s="106"/>
      <c r="S98" s="106"/>
      <c r="T98" s="106"/>
      <c r="U98" s="106"/>
      <c r="V98" s="60">
        <f>+V56+V96</f>
        <v>899</v>
      </c>
      <c r="W98" s="64">
        <f>+V98/E98</f>
        <v>0.6269177126917713</v>
      </c>
      <c r="X98" s="60">
        <f>+X56+X96</f>
        <v>461</v>
      </c>
      <c r="Y98" s="63">
        <f>+X98/E98</f>
        <v>0.3214783821478382</v>
      </c>
      <c r="Z98" s="61"/>
      <c r="AA98" s="63"/>
      <c r="AB98" s="61"/>
      <c r="AC98" s="63"/>
      <c r="AD98" s="60">
        <f>+AD56+AD96</f>
        <v>355</v>
      </c>
      <c r="AE98" s="64">
        <f>+AD98/E98</f>
        <v>0.24755927475592748</v>
      </c>
      <c r="AF98" s="60">
        <f>+AF56+AF96</f>
        <v>666</v>
      </c>
      <c r="AG98" s="64">
        <f>+AF98/E98</f>
        <v>0.46443514644351463</v>
      </c>
    </row>
    <row r="99" spans="1:34" s="19" customFormat="1" ht="49.5" customHeight="1" thickBot="1">
      <c r="A99" s="322" t="s">
        <v>16</v>
      </c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4"/>
      <c r="AH99" s="107"/>
    </row>
    <row r="100" spans="1:33" s="4" customFormat="1" ht="18">
      <c r="A100" s="356" t="s">
        <v>15</v>
      </c>
      <c r="B100" s="356"/>
      <c r="C100" s="356"/>
      <c r="D100" s="356"/>
      <c r="E100" s="356"/>
      <c r="F100" s="326" t="s">
        <v>1</v>
      </c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5" t="s">
        <v>33</v>
      </c>
      <c r="S100" s="325"/>
      <c r="T100" s="325"/>
      <c r="U100" s="325"/>
      <c r="V100" s="326" t="s">
        <v>2</v>
      </c>
      <c r="W100" s="327"/>
      <c r="X100" s="327"/>
      <c r="Y100" s="327"/>
      <c r="Z100" s="359" t="s">
        <v>33</v>
      </c>
      <c r="AA100" s="359"/>
      <c r="AB100" s="359"/>
      <c r="AC100" s="359"/>
      <c r="AD100" s="326" t="s">
        <v>33</v>
      </c>
      <c r="AE100" s="334"/>
      <c r="AF100" s="334"/>
      <c r="AG100" s="334"/>
    </row>
    <row r="101" spans="1:33" s="4" customFormat="1" ht="18">
      <c r="A101" s="51"/>
      <c r="B101" s="50" t="s">
        <v>14</v>
      </c>
      <c r="C101" s="51" t="s">
        <v>60</v>
      </c>
      <c r="D101" s="51" t="s">
        <v>42</v>
      </c>
      <c r="E101" s="108" t="s">
        <v>25</v>
      </c>
      <c r="F101" s="316" t="s">
        <v>5</v>
      </c>
      <c r="G101" s="316"/>
      <c r="H101" s="358" t="s">
        <v>6</v>
      </c>
      <c r="I101" s="358"/>
      <c r="J101" s="335" t="s">
        <v>11</v>
      </c>
      <c r="K101" s="335"/>
      <c r="L101" s="338" t="s">
        <v>13</v>
      </c>
      <c r="M101" s="338"/>
      <c r="N101" s="338" t="s">
        <v>12</v>
      </c>
      <c r="O101" s="338"/>
      <c r="P101" s="338" t="s">
        <v>7</v>
      </c>
      <c r="Q101" s="338"/>
      <c r="R101" s="316" t="s">
        <v>32</v>
      </c>
      <c r="S101" s="316"/>
      <c r="T101" s="316" t="s">
        <v>31</v>
      </c>
      <c r="U101" s="316"/>
      <c r="V101" s="338" t="s">
        <v>8</v>
      </c>
      <c r="W101" s="347"/>
      <c r="X101" s="345" t="s">
        <v>9</v>
      </c>
      <c r="Y101" s="346"/>
      <c r="Z101" s="360" t="s">
        <v>31</v>
      </c>
      <c r="AA101" s="360"/>
      <c r="AB101" s="360" t="s">
        <v>32</v>
      </c>
      <c r="AC101" s="360"/>
      <c r="AD101" s="51" t="s">
        <v>32</v>
      </c>
      <c r="AE101" s="78"/>
      <c r="AF101" s="51" t="s">
        <v>31</v>
      </c>
      <c r="AG101" s="78"/>
    </row>
    <row r="102" spans="1:33" s="32" customFormat="1" ht="18">
      <c r="A102" s="31" t="s">
        <v>44</v>
      </c>
      <c r="C102" s="110"/>
      <c r="D102" s="110"/>
      <c r="E102" s="111"/>
      <c r="F102" s="35"/>
      <c r="G102" s="35"/>
      <c r="H102" s="46"/>
      <c r="I102" s="46"/>
      <c r="J102" s="111"/>
      <c r="K102" s="111"/>
      <c r="L102" s="112"/>
      <c r="M102" s="40"/>
      <c r="N102" s="35"/>
      <c r="O102" s="40"/>
      <c r="P102" s="35"/>
      <c r="Q102" s="40"/>
      <c r="R102" s="35"/>
      <c r="S102" s="35"/>
      <c r="T102" s="35"/>
      <c r="U102" s="35"/>
      <c r="V102" s="35"/>
      <c r="W102" s="113"/>
      <c r="X102" s="114"/>
      <c r="Y102" s="35"/>
      <c r="Z102" s="35"/>
      <c r="AA102" s="35"/>
      <c r="AB102" s="35"/>
      <c r="AC102" s="35"/>
      <c r="AE102" s="113"/>
      <c r="AF102" s="33"/>
      <c r="AG102" s="113"/>
    </row>
    <row r="103" spans="1:33" s="172" customFormat="1" ht="18">
      <c r="A103" s="172" t="s">
        <v>85</v>
      </c>
      <c r="B103" s="173" t="s">
        <v>86</v>
      </c>
      <c r="C103" s="173">
        <v>3</v>
      </c>
      <c r="D103" s="173" t="s">
        <v>87</v>
      </c>
      <c r="E103" s="186">
        <v>48</v>
      </c>
      <c r="F103" s="173">
        <v>48</v>
      </c>
      <c r="G103" s="109">
        <f>+F103/E103</f>
        <v>1</v>
      </c>
      <c r="H103" s="167"/>
      <c r="I103" s="167"/>
      <c r="J103" s="166"/>
      <c r="K103" s="168"/>
      <c r="L103" s="169"/>
      <c r="M103" s="168"/>
      <c r="N103" s="165"/>
      <c r="O103" s="168"/>
      <c r="P103" s="165"/>
      <c r="Q103" s="168"/>
      <c r="R103" s="165"/>
      <c r="S103" s="165"/>
      <c r="T103" s="165"/>
      <c r="U103" s="165"/>
      <c r="V103" s="173">
        <v>31</v>
      </c>
      <c r="W103" s="24">
        <f aca="true" t="shared" si="17" ref="W103:W110">+V103/E103</f>
        <v>0.6458333333333334</v>
      </c>
      <c r="X103" s="207" t="s">
        <v>52</v>
      </c>
      <c r="Y103" s="24">
        <f aca="true" t="shared" si="18" ref="Y103:Y110">+X103/E103</f>
        <v>0.3541666666666667</v>
      </c>
      <c r="Z103" s="165"/>
      <c r="AA103" s="165"/>
      <c r="AB103" s="165"/>
      <c r="AC103" s="165"/>
      <c r="AE103" s="170"/>
      <c r="AF103" s="173"/>
      <c r="AG103" s="170"/>
    </row>
    <row r="104" spans="1:33" s="20" customFormat="1" ht="18">
      <c r="A104" s="117" t="s">
        <v>90</v>
      </c>
      <c r="B104" s="29" t="s">
        <v>91</v>
      </c>
      <c r="C104" s="20">
        <v>3</v>
      </c>
      <c r="D104" s="20" t="s">
        <v>87</v>
      </c>
      <c r="E104" s="20">
        <v>34</v>
      </c>
      <c r="F104" s="20">
        <v>34</v>
      </c>
      <c r="G104" s="109">
        <f>+F104/E104</f>
        <v>1</v>
      </c>
      <c r="H104" s="26"/>
      <c r="I104" s="22"/>
      <c r="J104" s="27"/>
      <c r="K104" s="109"/>
      <c r="L104" s="115"/>
      <c r="M104" s="109"/>
      <c r="O104" s="118"/>
      <c r="Q104" s="118"/>
      <c r="V104" s="20">
        <v>24</v>
      </c>
      <c r="W104" s="24">
        <f t="shared" si="17"/>
        <v>0.7058823529411765</v>
      </c>
      <c r="X104" s="28" t="s">
        <v>54</v>
      </c>
      <c r="Y104" s="24">
        <f t="shared" si="18"/>
        <v>0.29411764705882354</v>
      </c>
      <c r="Z104" s="116"/>
      <c r="AA104" s="116"/>
      <c r="AB104" s="116"/>
      <c r="AC104" s="116"/>
      <c r="AE104" s="24"/>
      <c r="AG104" s="24"/>
    </row>
    <row r="105" spans="1:33" s="20" customFormat="1" ht="18">
      <c r="A105" s="117" t="s">
        <v>115</v>
      </c>
      <c r="B105" s="29">
        <v>38176</v>
      </c>
      <c r="C105" s="20">
        <v>1</v>
      </c>
      <c r="D105" s="20" t="s">
        <v>87</v>
      </c>
      <c r="E105" s="20">
        <v>22</v>
      </c>
      <c r="F105" s="20">
        <v>22</v>
      </c>
      <c r="G105" s="109">
        <f>+F105/E105</f>
        <v>1</v>
      </c>
      <c r="H105" s="26"/>
      <c r="I105" s="22"/>
      <c r="J105" s="27"/>
      <c r="K105" s="109"/>
      <c r="L105" s="115"/>
      <c r="M105" s="109"/>
      <c r="O105" s="118"/>
      <c r="Q105" s="118"/>
      <c r="V105" s="20">
        <v>17</v>
      </c>
      <c r="W105" s="24">
        <f t="shared" si="17"/>
        <v>0.7727272727272727</v>
      </c>
      <c r="X105" s="28" t="s">
        <v>144</v>
      </c>
      <c r="Y105" s="24">
        <f t="shared" si="18"/>
        <v>0.22727272727272727</v>
      </c>
      <c r="Z105" s="116"/>
      <c r="AA105" s="116"/>
      <c r="AB105" s="116"/>
      <c r="AC105" s="116"/>
      <c r="AE105" s="24"/>
      <c r="AG105" s="24"/>
    </row>
    <row r="106" spans="1:33" s="20" customFormat="1" ht="18">
      <c r="A106" s="117" t="s">
        <v>145</v>
      </c>
      <c r="B106" s="29" t="s">
        <v>146</v>
      </c>
      <c r="C106" s="20">
        <v>2</v>
      </c>
      <c r="D106" s="20" t="s">
        <v>87</v>
      </c>
      <c r="E106" s="20">
        <v>16</v>
      </c>
      <c r="G106" s="109"/>
      <c r="H106" s="26"/>
      <c r="I106" s="22"/>
      <c r="J106" s="27"/>
      <c r="K106" s="109"/>
      <c r="L106" s="115"/>
      <c r="M106" s="109"/>
      <c r="O106" s="118"/>
      <c r="P106" s="20">
        <v>16</v>
      </c>
      <c r="Q106" s="24">
        <f>+P106/E106</f>
        <v>1</v>
      </c>
      <c r="V106" s="20">
        <v>7</v>
      </c>
      <c r="W106" s="24">
        <f t="shared" si="17"/>
        <v>0.4375</v>
      </c>
      <c r="X106" s="28" t="s">
        <v>104</v>
      </c>
      <c r="Y106" s="24">
        <f t="shared" si="18"/>
        <v>0.5625</v>
      </c>
      <c r="Z106" s="116"/>
      <c r="AA106" s="116"/>
      <c r="AB106" s="116"/>
      <c r="AC106" s="116"/>
      <c r="AE106" s="24"/>
      <c r="AG106" s="24"/>
    </row>
    <row r="107" spans="1:33" s="20" customFormat="1" ht="18">
      <c r="A107" s="117" t="s">
        <v>90</v>
      </c>
      <c r="B107" s="29" t="s">
        <v>137</v>
      </c>
      <c r="C107" s="20">
        <v>5</v>
      </c>
      <c r="D107" s="20" t="s">
        <v>87</v>
      </c>
      <c r="E107" s="20">
        <v>63</v>
      </c>
      <c r="F107" s="20">
        <v>63</v>
      </c>
      <c r="G107" s="109">
        <f>+F107/E107</f>
        <v>1</v>
      </c>
      <c r="H107" s="26"/>
      <c r="I107" s="22"/>
      <c r="J107" s="27"/>
      <c r="K107" s="109"/>
      <c r="L107" s="115"/>
      <c r="M107" s="109"/>
      <c r="O107" s="118"/>
      <c r="Q107" s="118"/>
      <c r="V107" s="20">
        <v>42</v>
      </c>
      <c r="W107" s="24">
        <f t="shared" si="17"/>
        <v>0.6666666666666666</v>
      </c>
      <c r="X107" s="28" t="s">
        <v>56</v>
      </c>
      <c r="Y107" s="24">
        <f t="shared" si="18"/>
        <v>0.3333333333333333</v>
      </c>
      <c r="Z107" s="116"/>
      <c r="AA107" s="116"/>
      <c r="AB107" s="116"/>
      <c r="AC107" s="116"/>
      <c r="AE107" s="24"/>
      <c r="AG107" s="24"/>
    </row>
    <row r="108" spans="1:33" s="20" customFormat="1" ht="18">
      <c r="A108" s="117" t="s">
        <v>181</v>
      </c>
      <c r="B108" s="29"/>
      <c r="C108" s="20">
        <v>2</v>
      </c>
      <c r="D108" s="20" t="s">
        <v>87</v>
      </c>
      <c r="E108" s="20">
        <v>25</v>
      </c>
      <c r="F108" s="20">
        <v>25</v>
      </c>
      <c r="G108" s="109">
        <f>+F108/E108</f>
        <v>1</v>
      </c>
      <c r="H108" s="26"/>
      <c r="I108" s="22"/>
      <c r="J108" s="27"/>
      <c r="K108" s="109"/>
      <c r="L108" s="115"/>
      <c r="M108" s="109"/>
      <c r="O108" s="118"/>
      <c r="Q108" s="118"/>
      <c r="V108" s="20">
        <v>18</v>
      </c>
      <c r="W108" s="24">
        <f t="shared" si="17"/>
        <v>0.72</v>
      </c>
      <c r="X108" s="28" t="s">
        <v>156</v>
      </c>
      <c r="Y108" s="24">
        <f t="shared" si="18"/>
        <v>0.28</v>
      </c>
      <c r="Z108" s="116"/>
      <c r="AA108" s="116"/>
      <c r="AB108" s="116"/>
      <c r="AC108" s="116"/>
      <c r="AE108" s="24"/>
      <c r="AF108" s="20">
        <v>25</v>
      </c>
      <c r="AG108" s="24">
        <f>AF108/E108</f>
        <v>1</v>
      </c>
    </row>
    <row r="109" spans="1:33" s="20" customFormat="1" ht="18">
      <c r="A109" s="117" t="s">
        <v>182</v>
      </c>
      <c r="B109" s="29"/>
      <c r="C109" s="20">
        <v>1</v>
      </c>
      <c r="D109" s="20" t="s">
        <v>87</v>
      </c>
      <c r="E109" s="20">
        <v>30</v>
      </c>
      <c r="F109" s="20">
        <v>30</v>
      </c>
      <c r="G109" s="109">
        <f>+F109/E109</f>
        <v>1</v>
      </c>
      <c r="H109" s="26"/>
      <c r="I109" s="22"/>
      <c r="J109" s="27"/>
      <c r="K109" s="109"/>
      <c r="L109" s="115"/>
      <c r="M109" s="109"/>
      <c r="O109" s="118"/>
      <c r="Q109" s="118"/>
      <c r="V109" s="20">
        <v>28</v>
      </c>
      <c r="W109" s="24">
        <f t="shared" si="17"/>
        <v>0.9333333333333333</v>
      </c>
      <c r="X109" s="28" t="s">
        <v>183</v>
      </c>
      <c r="Y109" s="24">
        <f t="shared" si="18"/>
        <v>0.06666666666666667</v>
      </c>
      <c r="Z109" s="116"/>
      <c r="AA109" s="116"/>
      <c r="AB109" s="116"/>
      <c r="AC109" s="116"/>
      <c r="AD109" s="20">
        <v>15</v>
      </c>
      <c r="AE109" s="24">
        <f>AD109/E109</f>
        <v>0.5</v>
      </c>
      <c r="AF109" s="20">
        <v>15</v>
      </c>
      <c r="AG109" s="24">
        <f>AF109/E109</f>
        <v>0.5</v>
      </c>
    </row>
    <row r="110" spans="1:33" s="20" customFormat="1" ht="18">
      <c r="A110" s="117" t="s">
        <v>179</v>
      </c>
      <c r="B110" s="29"/>
      <c r="C110" s="20">
        <v>1</v>
      </c>
      <c r="D110" s="20" t="s">
        <v>180</v>
      </c>
      <c r="E110" s="20">
        <v>15</v>
      </c>
      <c r="G110" s="109"/>
      <c r="H110" s="26"/>
      <c r="I110" s="22"/>
      <c r="J110" s="27"/>
      <c r="K110" s="109"/>
      <c r="L110" s="115"/>
      <c r="M110" s="109"/>
      <c r="N110" s="20">
        <v>8</v>
      </c>
      <c r="O110" s="24">
        <f>+N110/E110</f>
        <v>0.5333333333333333</v>
      </c>
      <c r="P110" s="20">
        <v>7</v>
      </c>
      <c r="Q110" s="24">
        <f>+P110/E110</f>
        <v>0.4666666666666667</v>
      </c>
      <c r="V110" s="20">
        <v>11</v>
      </c>
      <c r="W110" s="24">
        <f t="shared" si="17"/>
        <v>0.7333333333333333</v>
      </c>
      <c r="X110" s="28" t="s">
        <v>53</v>
      </c>
      <c r="Y110" s="24">
        <f t="shared" si="18"/>
        <v>0.26666666666666666</v>
      </c>
      <c r="Z110" s="116"/>
      <c r="AA110" s="116"/>
      <c r="AB110" s="116"/>
      <c r="AC110" s="116"/>
      <c r="AD110" s="20">
        <v>12</v>
      </c>
      <c r="AE110" s="24">
        <f>AD110/E110</f>
        <v>0.8</v>
      </c>
      <c r="AF110" s="20">
        <v>3</v>
      </c>
      <c r="AG110" s="24">
        <f>AF110/E110</f>
        <v>0.2</v>
      </c>
    </row>
    <row r="111" spans="1:33" s="32" customFormat="1" ht="18">
      <c r="A111" s="31" t="s">
        <v>45</v>
      </c>
      <c r="B111" s="35"/>
      <c r="C111" s="110"/>
      <c r="D111" s="110"/>
      <c r="E111" s="111"/>
      <c r="F111" s="35"/>
      <c r="G111" s="35"/>
      <c r="H111" s="46"/>
      <c r="I111" s="46"/>
      <c r="J111" s="111"/>
      <c r="K111" s="40"/>
      <c r="L111" s="112"/>
      <c r="M111" s="40"/>
      <c r="N111" s="35"/>
      <c r="O111" s="40"/>
      <c r="P111" s="35"/>
      <c r="Q111" s="40"/>
      <c r="R111" s="35"/>
      <c r="S111" s="35"/>
      <c r="T111" s="35"/>
      <c r="U111" s="35"/>
      <c r="V111" s="33"/>
      <c r="W111" s="37"/>
      <c r="X111" s="41"/>
      <c r="Y111" s="37"/>
      <c r="Z111" s="35"/>
      <c r="AA111" s="35"/>
      <c r="AB111" s="35"/>
      <c r="AC111" s="35"/>
      <c r="AE111" s="37"/>
      <c r="AF111" s="33"/>
      <c r="AG111" s="37"/>
    </row>
    <row r="112" spans="1:33" s="20" customFormat="1" ht="18">
      <c r="A112" s="117" t="s">
        <v>76</v>
      </c>
      <c r="B112" s="29">
        <v>38098</v>
      </c>
      <c r="C112" s="20">
        <v>1</v>
      </c>
      <c r="D112" s="20" t="s">
        <v>103</v>
      </c>
      <c r="E112" s="20">
        <v>12</v>
      </c>
      <c r="F112" s="20">
        <v>9</v>
      </c>
      <c r="G112" s="109">
        <f>+F112/E112</f>
        <v>0.75</v>
      </c>
      <c r="H112" s="26">
        <v>1</v>
      </c>
      <c r="I112" s="22">
        <f>+H112/E112</f>
        <v>0.08333333333333333</v>
      </c>
      <c r="J112" s="27"/>
      <c r="K112" s="109"/>
      <c r="L112" s="115"/>
      <c r="M112" s="109"/>
      <c r="N112" s="20">
        <v>2</v>
      </c>
      <c r="O112" s="22">
        <f>+N112/E112</f>
        <v>0.16666666666666666</v>
      </c>
      <c r="Q112" s="118"/>
      <c r="V112" s="20">
        <v>8</v>
      </c>
      <c r="W112" s="24">
        <f>+V112/E112</f>
        <v>0.6666666666666666</v>
      </c>
      <c r="X112" s="28" t="s">
        <v>53</v>
      </c>
      <c r="Y112" s="24">
        <f>+X112/E112</f>
        <v>0.3333333333333333</v>
      </c>
      <c r="Z112" s="116"/>
      <c r="AA112" s="116"/>
      <c r="AB112" s="116"/>
      <c r="AC112" s="116"/>
      <c r="AD112" s="20">
        <v>1</v>
      </c>
      <c r="AE112" s="24">
        <f>+AD112/E112</f>
        <v>0.08333333333333333</v>
      </c>
      <c r="AF112" s="20">
        <v>11</v>
      </c>
      <c r="AG112" s="24">
        <f>+AF112/E112</f>
        <v>0.9166666666666666</v>
      </c>
    </row>
    <row r="113" spans="1:33" s="172" customFormat="1" ht="18">
      <c r="A113" s="172" t="s">
        <v>74</v>
      </c>
      <c r="B113" s="173" t="s">
        <v>112</v>
      </c>
      <c r="C113" s="173">
        <v>1</v>
      </c>
      <c r="D113" s="173" t="s">
        <v>106</v>
      </c>
      <c r="E113" s="184"/>
      <c r="F113" s="173"/>
      <c r="G113" s="165"/>
      <c r="H113" s="167"/>
      <c r="I113" s="22"/>
      <c r="J113" s="166"/>
      <c r="K113" s="168"/>
      <c r="L113" s="169"/>
      <c r="M113" s="168"/>
      <c r="N113" s="165"/>
      <c r="O113" s="22"/>
      <c r="P113" s="165"/>
      <c r="Q113" s="168"/>
      <c r="R113" s="165"/>
      <c r="S113" s="165"/>
      <c r="T113" s="165"/>
      <c r="U113" s="165"/>
      <c r="V113" s="173"/>
      <c r="W113" s="170"/>
      <c r="X113" s="207"/>
      <c r="Y113" s="24"/>
      <c r="Z113" s="165"/>
      <c r="AA113" s="165"/>
      <c r="AB113" s="165"/>
      <c r="AC113" s="165"/>
      <c r="AE113" s="24"/>
      <c r="AF113" s="173"/>
      <c r="AG113" s="24"/>
    </row>
    <row r="114" spans="1:33" s="20" customFormat="1" ht="18">
      <c r="A114" s="117" t="s">
        <v>88</v>
      </c>
      <c r="B114" s="29">
        <v>38110</v>
      </c>
      <c r="C114" s="20">
        <v>1</v>
      </c>
      <c r="D114" s="20" t="s">
        <v>87</v>
      </c>
      <c r="E114" s="20">
        <v>26</v>
      </c>
      <c r="F114" s="20">
        <v>26</v>
      </c>
      <c r="G114" s="109">
        <f>+F114/E114</f>
        <v>1</v>
      </c>
      <c r="H114" s="26"/>
      <c r="I114" s="22"/>
      <c r="J114" s="27"/>
      <c r="K114" s="109"/>
      <c r="L114" s="115"/>
      <c r="M114" s="109"/>
      <c r="O114" s="22"/>
      <c r="Q114" s="118"/>
      <c r="V114" s="20">
        <v>18</v>
      </c>
      <c r="W114" s="24">
        <f>+V114/E114</f>
        <v>0.6923076923076923</v>
      </c>
      <c r="X114" s="28" t="s">
        <v>89</v>
      </c>
      <c r="Y114" s="24">
        <f>+X114/E114</f>
        <v>0.3076923076923077</v>
      </c>
      <c r="Z114" s="116"/>
      <c r="AA114" s="116"/>
      <c r="AB114" s="116"/>
      <c r="AC114" s="116"/>
      <c r="AE114" s="24"/>
      <c r="AG114" s="24"/>
    </row>
    <row r="115" spans="1:33" s="172" customFormat="1" ht="18">
      <c r="A115" s="172" t="s">
        <v>75</v>
      </c>
      <c r="B115" s="187">
        <v>38126</v>
      </c>
      <c r="C115" s="173">
        <v>1</v>
      </c>
      <c r="D115" s="173" t="s">
        <v>105</v>
      </c>
      <c r="E115" s="186">
        <v>14</v>
      </c>
      <c r="F115" s="173">
        <v>9</v>
      </c>
      <c r="G115" s="109">
        <f>+F115/E115</f>
        <v>0.6428571428571429</v>
      </c>
      <c r="H115" s="185">
        <v>3</v>
      </c>
      <c r="I115" s="22">
        <f>+H115/E115</f>
        <v>0.21428571428571427</v>
      </c>
      <c r="J115" s="166"/>
      <c r="K115" s="168"/>
      <c r="L115" s="169"/>
      <c r="M115" s="168"/>
      <c r="N115" s="165">
        <v>2</v>
      </c>
      <c r="O115" s="22">
        <f>+N115/E115</f>
        <v>0.14285714285714285</v>
      </c>
      <c r="P115" s="165"/>
      <c r="Q115" s="168"/>
      <c r="R115" s="165"/>
      <c r="S115" s="165"/>
      <c r="T115" s="165"/>
      <c r="U115" s="165"/>
      <c r="V115" s="173">
        <v>5</v>
      </c>
      <c r="W115" s="24">
        <f>+V115/E115</f>
        <v>0.35714285714285715</v>
      </c>
      <c r="X115" s="207" t="s">
        <v>104</v>
      </c>
      <c r="Y115" s="24">
        <f>+X115/E115</f>
        <v>0.6428571428571429</v>
      </c>
      <c r="Z115" s="165"/>
      <c r="AA115" s="165"/>
      <c r="AB115" s="165"/>
      <c r="AC115" s="165"/>
      <c r="AE115" s="24"/>
      <c r="AF115" s="173"/>
      <c r="AG115" s="24"/>
    </row>
    <row r="116" spans="1:33" s="20" customFormat="1" ht="18">
      <c r="A116" s="117" t="s">
        <v>77</v>
      </c>
      <c r="B116" s="29">
        <v>38143</v>
      </c>
      <c r="C116" s="20">
        <v>1</v>
      </c>
      <c r="D116" s="20" t="s">
        <v>92</v>
      </c>
      <c r="E116" s="20">
        <v>42</v>
      </c>
      <c r="F116" s="20">
        <v>40</v>
      </c>
      <c r="G116" s="109">
        <f>+F116/E116</f>
        <v>0.9523809523809523</v>
      </c>
      <c r="H116" s="26"/>
      <c r="I116" s="22"/>
      <c r="J116" s="27"/>
      <c r="K116" s="109"/>
      <c r="L116" s="115"/>
      <c r="M116" s="109"/>
      <c r="N116" s="20">
        <v>2</v>
      </c>
      <c r="O116" s="22">
        <f>+N116/E116</f>
        <v>0.047619047619047616</v>
      </c>
      <c r="Q116" s="118"/>
      <c r="V116" s="20">
        <v>25</v>
      </c>
      <c r="W116" s="24">
        <f>+V116/E116</f>
        <v>0.5952380952380952</v>
      </c>
      <c r="X116" s="28" t="s">
        <v>52</v>
      </c>
      <c r="Y116" s="24">
        <f>+X116/E116</f>
        <v>0.40476190476190477</v>
      </c>
      <c r="Z116" s="116"/>
      <c r="AA116" s="116"/>
      <c r="AB116" s="116"/>
      <c r="AC116" s="116"/>
      <c r="AE116" s="24"/>
      <c r="AG116" s="24"/>
    </row>
    <row r="117" spans="1:33" s="250" customFormat="1" ht="18.75" thickBot="1">
      <c r="A117" s="260" t="s">
        <v>191</v>
      </c>
      <c r="B117" s="255">
        <v>38220</v>
      </c>
      <c r="C117" s="250">
        <v>1</v>
      </c>
      <c r="D117" s="250" t="s">
        <v>129</v>
      </c>
      <c r="G117" s="261"/>
      <c r="H117" s="251"/>
      <c r="I117" s="252"/>
      <c r="J117" s="262"/>
      <c r="K117" s="261"/>
      <c r="L117" s="263"/>
      <c r="M117" s="261"/>
      <c r="O117" s="252"/>
      <c r="Q117" s="264"/>
      <c r="W117" s="253"/>
      <c r="X117" s="265"/>
      <c r="Y117" s="253"/>
      <c r="Z117" s="266"/>
      <c r="AA117" s="266"/>
      <c r="AB117" s="266"/>
      <c r="AC117" s="266"/>
      <c r="AE117" s="253"/>
      <c r="AG117" s="253"/>
    </row>
    <row r="118" spans="1:33" s="123" customFormat="1" ht="18.75" thickBot="1">
      <c r="A118" s="59" t="s">
        <v>47</v>
      </c>
      <c r="B118" s="61">
        <v>12</v>
      </c>
      <c r="C118" s="60">
        <f>SUM(C103:C117)</f>
        <v>24</v>
      </c>
      <c r="D118" s="60"/>
      <c r="E118" s="60">
        <f>SUM(E103:E117)</f>
        <v>347</v>
      </c>
      <c r="F118" s="60">
        <f>SUM(F103:F117)</f>
        <v>306</v>
      </c>
      <c r="G118" s="63">
        <f>+F118/E118</f>
        <v>0.8818443804034583</v>
      </c>
      <c r="H118" s="61">
        <f>SUM(H103:H117)</f>
        <v>4</v>
      </c>
      <c r="I118" s="63">
        <f>+H118/E118</f>
        <v>0.011527377521613832</v>
      </c>
      <c r="J118" s="61">
        <f>SUM(J103:J117)</f>
        <v>0</v>
      </c>
      <c r="K118" s="63">
        <f>+J118/E118</f>
        <v>0</v>
      </c>
      <c r="L118" s="122">
        <f>SUM(L103:L117)</f>
        <v>0</v>
      </c>
      <c r="M118" s="64">
        <f>+L118/E118</f>
        <v>0</v>
      </c>
      <c r="N118" s="60">
        <f>SUM(N103:N117)</f>
        <v>14</v>
      </c>
      <c r="O118" s="64">
        <f>+N118/E118</f>
        <v>0.040345821325648415</v>
      </c>
      <c r="P118" s="60">
        <f>SUM(P103:P117)</f>
        <v>23</v>
      </c>
      <c r="Q118" s="64">
        <f>+P118/E118</f>
        <v>0.06628242074927954</v>
      </c>
      <c r="R118" s="62"/>
      <c r="S118" s="62"/>
      <c r="T118" s="62"/>
      <c r="U118" s="62"/>
      <c r="V118" s="60">
        <f>SUM(V103:V117)</f>
        <v>234</v>
      </c>
      <c r="W118" s="64">
        <f>+V118/E118</f>
        <v>0.6743515850144092</v>
      </c>
      <c r="X118" s="60">
        <f>SUM(X103:X117)</f>
        <v>0</v>
      </c>
      <c r="Y118" s="63">
        <f>+X118/E118</f>
        <v>0</v>
      </c>
      <c r="Z118" s="61"/>
      <c r="AA118" s="62"/>
      <c r="AB118" s="61"/>
      <c r="AC118" s="62"/>
      <c r="AD118" s="60">
        <f>SUM(AD103:AD117)</f>
        <v>28</v>
      </c>
      <c r="AE118" s="64">
        <f>+AD118/E118</f>
        <v>0.08069164265129683</v>
      </c>
      <c r="AF118" s="60">
        <f>SUM(AF103:AF117)</f>
        <v>54</v>
      </c>
      <c r="AG118" s="64">
        <f>+AF118/E118</f>
        <v>0.15561959654178675</v>
      </c>
    </row>
    <row r="119" spans="1:33" s="67" customFormat="1" ht="24" customHeight="1">
      <c r="A119" s="362" t="s">
        <v>23</v>
      </c>
      <c r="B119" s="362"/>
      <c r="C119" s="362"/>
      <c r="D119" s="362"/>
      <c r="E119" s="362"/>
      <c r="F119" s="362"/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</row>
    <row r="120" spans="1:33" s="4" customFormat="1" ht="18">
      <c r="A120" s="335" t="s">
        <v>15</v>
      </c>
      <c r="B120" s="335"/>
      <c r="C120" s="335"/>
      <c r="D120" s="335"/>
      <c r="E120" s="335"/>
      <c r="F120" s="338" t="s">
        <v>1</v>
      </c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76"/>
      <c r="S120" s="76"/>
      <c r="T120" s="76"/>
      <c r="U120" s="76"/>
      <c r="V120" s="338" t="s">
        <v>2</v>
      </c>
      <c r="W120" s="347"/>
      <c r="X120" s="347"/>
      <c r="Y120" s="347"/>
      <c r="Z120" s="360" t="s">
        <v>33</v>
      </c>
      <c r="AA120" s="361"/>
      <c r="AB120" s="361"/>
      <c r="AC120" s="361"/>
      <c r="AD120" s="338" t="s">
        <v>33</v>
      </c>
      <c r="AE120" s="338"/>
      <c r="AF120" s="338"/>
      <c r="AG120" s="338"/>
    </row>
    <row r="121" spans="1:33" s="4" customFormat="1" ht="18">
      <c r="A121" s="50"/>
      <c r="B121" s="50" t="s">
        <v>14</v>
      </c>
      <c r="C121" s="50" t="s">
        <v>60</v>
      </c>
      <c r="D121" s="50" t="s">
        <v>42</v>
      </c>
      <c r="E121" s="108" t="s">
        <v>25</v>
      </c>
      <c r="F121" s="316" t="s">
        <v>5</v>
      </c>
      <c r="G121" s="316"/>
      <c r="H121" s="358" t="s">
        <v>6</v>
      </c>
      <c r="I121" s="358"/>
      <c r="J121" s="335" t="s">
        <v>11</v>
      </c>
      <c r="K121" s="335"/>
      <c r="L121" s="338" t="s">
        <v>13</v>
      </c>
      <c r="M121" s="338"/>
      <c r="N121" s="338" t="s">
        <v>12</v>
      </c>
      <c r="O121" s="338"/>
      <c r="P121" s="338" t="s">
        <v>7</v>
      </c>
      <c r="Q121" s="338"/>
      <c r="R121" s="50"/>
      <c r="S121" s="50"/>
      <c r="T121" s="50"/>
      <c r="U121" s="50"/>
      <c r="V121" s="338" t="s">
        <v>8</v>
      </c>
      <c r="W121" s="338"/>
      <c r="X121" s="345" t="s">
        <v>9</v>
      </c>
      <c r="Y121" s="316"/>
      <c r="Z121" s="360" t="s">
        <v>31</v>
      </c>
      <c r="AA121" s="360"/>
      <c r="AB121" s="360" t="s">
        <v>32</v>
      </c>
      <c r="AC121" s="360"/>
      <c r="AD121" s="51" t="s">
        <v>32</v>
      </c>
      <c r="AE121" s="78"/>
      <c r="AF121" s="51" t="s">
        <v>31</v>
      </c>
      <c r="AG121" s="78"/>
    </row>
    <row r="122" spans="1:33" s="4" customFormat="1" ht="18">
      <c r="A122" s="117" t="s">
        <v>100</v>
      </c>
      <c r="B122" s="29">
        <v>38127</v>
      </c>
      <c r="C122" s="20">
        <v>0.5</v>
      </c>
      <c r="D122" s="20" t="s">
        <v>101</v>
      </c>
      <c r="E122" s="30">
        <v>12</v>
      </c>
      <c r="F122" s="26">
        <v>1</v>
      </c>
      <c r="G122" s="22">
        <f aca="true" t="shared" si="19" ref="G122:G127">+F122/E122</f>
        <v>0.08333333333333333</v>
      </c>
      <c r="H122" s="26"/>
      <c r="I122" s="22"/>
      <c r="J122" s="124"/>
      <c r="K122" s="22"/>
      <c r="L122" s="26"/>
      <c r="M122" s="22"/>
      <c r="N122" s="49">
        <v>9</v>
      </c>
      <c r="O122" s="22">
        <f>+N122/E122</f>
        <v>0.75</v>
      </c>
      <c r="P122" s="30">
        <v>2</v>
      </c>
      <c r="Q122" s="22">
        <f aca="true" t="shared" si="20" ref="Q122:Q127">+P122/E122</f>
        <v>0.16666666666666666</v>
      </c>
      <c r="R122" s="25"/>
      <c r="S122" s="25"/>
      <c r="T122" s="25"/>
      <c r="U122" s="25"/>
      <c r="V122" s="26">
        <v>4</v>
      </c>
      <c r="W122" s="22">
        <f aca="true" t="shared" si="21" ref="W122:W127">+V122/E122</f>
        <v>0.3333333333333333</v>
      </c>
      <c r="X122" s="26">
        <v>8</v>
      </c>
      <c r="Y122" s="22">
        <f aca="true" t="shared" si="22" ref="Y122:Y127">+X122/E122</f>
        <v>0.6666666666666666</v>
      </c>
      <c r="Z122" s="116"/>
      <c r="AA122" s="125"/>
      <c r="AB122" s="116"/>
      <c r="AC122" s="125"/>
      <c r="AD122" s="20">
        <v>12</v>
      </c>
      <c r="AE122" s="22">
        <f aca="true" t="shared" si="23" ref="AE122:AE127">+AD122/E122</f>
        <v>1</v>
      </c>
      <c r="AF122" s="20"/>
      <c r="AG122" s="22"/>
    </row>
    <row r="123" spans="1:33" s="8" customFormat="1" ht="18">
      <c r="A123" s="126" t="s">
        <v>57</v>
      </c>
      <c r="B123" s="121">
        <v>38162</v>
      </c>
      <c r="C123" s="52">
        <v>1</v>
      </c>
      <c r="D123" s="52" t="s">
        <v>93</v>
      </c>
      <c r="E123" s="53">
        <v>14</v>
      </c>
      <c r="F123" s="54">
        <v>4</v>
      </c>
      <c r="G123" s="55">
        <f t="shared" si="19"/>
        <v>0.2857142857142857</v>
      </c>
      <c r="H123" s="54"/>
      <c r="I123" s="55"/>
      <c r="J123" s="127"/>
      <c r="K123" s="55"/>
      <c r="L123" s="128"/>
      <c r="M123" s="55"/>
      <c r="N123" s="57">
        <v>8</v>
      </c>
      <c r="O123" s="55">
        <f>+N123/E123</f>
        <v>0.5714285714285714</v>
      </c>
      <c r="P123" s="53">
        <v>2</v>
      </c>
      <c r="Q123" s="55">
        <f t="shared" si="20"/>
        <v>0.14285714285714285</v>
      </c>
      <c r="R123" s="79"/>
      <c r="S123" s="79"/>
      <c r="T123" s="79"/>
      <c r="U123" s="79"/>
      <c r="V123" s="54">
        <v>7</v>
      </c>
      <c r="W123" s="55">
        <f t="shared" si="21"/>
        <v>0.5</v>
      </c>
      <c r="X123" s="54">
        <v>7</v>
      </c>
      <c r="Y123" s="55">
        <f t="shared" si="22"/>
        <v>0.5</v>
      </c>
      <c r="Z123" s="129"/>
      <c r="AA123" s="130"/>
      <c r="AB123" s="129"/>
      <c r="AC123" s="130"/>
      <c r="AD123" s="52">
        <v>14</v>
      </c>
      <c r="AE123" s="55">
        <f t="shared" si="23"/>
        <v>1</v>
      </c>
      <c r="AG123" s="55"/>
    </row>
    <row r="124" spans="1:33" s="20" customFormat="1" ht="18">
      <c r="A124" s="117" t="s">
        <v>149</v>
      </c>
      <c r="B124" s="29">
        <v>38183</v>
      </c>
      <c r="C124" s="20">
        <v>1</v>
      </c>
      <c r="D124" s="20" t="s">
        <v>117</v>
      </c>
      <c r="E124" s="20">
        <v>10</v>
      </c>
      <c r="F124" s="20">
        <v>3</v>
      </c>
      <c r="G124" s="55">
        <f t="shared" si="19"/>
        <v>0.3</v>
      </c>
      <c r="H124" s="26">
        <v>2</v>
      </c>
      <c r="I124" s="55">
        <f>+H124/E124</f>
        <v>0.2</v>
      </c>
      <c r="J124" s="27"/>
      <c r="K124" s="109"/>
      <c r="L124" s="115"/>
      <c r="M124" s="109"/>
      <c r="N124" s="20">
        <v>1</v>
      </c>
      <c r="O124" s="55">
        <f>+N124/E124</f>
        <v>0.1</v>
      </c>
      <c r="P124" s="20">
        <v>4</v>
      </c>
      <c r="Q124" s="55">
        <f t="shared" si="20"/>
        <v>0.4</v>
      </c>
      <c r="V124" s="20">
        <v>6</v>
      </c>
      <c r="W124" s="55">
        <f t="shared" si="21"/>
        <v>0.6</v>
      </c>
      <c r="X124" s="28" t="s">
        <v>53</v>
      </c>
      <c r="Y124" s="55">
        <f t="shared" si="22"/>
        <v>0.4</v>
      </c>
      <c r="Z124" s="116"/>
      <c r="AA124" s="116"/>
      <c r="AB124" s="116"/>
      <c r="AC124" s="116"/>
      <c r="AD124" s="20">
        <v>8</v>
      </c>
      <c r="AE124" s="55">
        <f t="shared" si="23"/>
        <v>0.8</v>
      </c>
      <c r="AF124" s="20">
        <v>2</v>
      </c>
      <c r="AG124" s="55">
        <f>+AF124/E124</f>
        <v>0.2</v>
      </c>
    </row>
    <row r="125" spans="1:33" s="20" customFormat="1" ht="18">
      <c r="A125" s="117" t="s">
        <v>150</v>
      </c>
      <c r="B125" s="29">
        <v>38190</v>
      </c>
      <c r="C125" s="20">
        <v>1</v>
      </c>
      <c r="D125" s="20" t="s">
        <v>87</v>
      </c>
      <c r="E125" s="20">
        <v>19</v>
      </c>
      <c r="F125" s="20">
        <v>11</v>
      </c>
      <c r="G125" s="55">
        <f t="shared" si="19"/>
        <v>0.5789473684210527</v>
      </c>
      <c r="H125" s="26">
        <v>1</v>
      </c>
      <c r="I125" s="55">
        <f>+H125/E125</f>
        <v>0.05263157894736842</v>
      </c>
      <c r="J125" s="27"/>
      <c r="K125" s="109"/>
      <c r="L125" s="26"/>
      <c r="M125" s="55"/>
      <c r="N125" s="20">
        <v>1</v>
      </c>
      <c r="O125" s="55">
        <f>+N125/E125</f>
        <v>0.05263157894736842</v>
      </c>
      <c r="P125" s="20">
        <v>6</v>
      </c>
      <c r="Q125" s="55">
        <f t="shared" si="20"/>
        <v>0.3157894736842105</v>
      </c>
      <c r="V125" s="20">
        <v>13</v>
      </c>
      <c r="W125" s="55">
        <f t="shared" si="21"/>
        <v>0.6842105263157895</v>
      </c>
      <c r="X125" s="28" t="s">
        <v>55</v>
      </c>
      <c r="Y125" s="55">
        <f t="shared" si="22"/>
        <v>0.3157894736842105</v>
      </c>
      <c r="Z125" s="116"/>
      <c r="AA125" s="116"/>
      <c r="AB125" s="116"/>
      <c r="AC125" s="116"/>
      <c r="AD125" s="20">
        <v>19</v>
      </c>
      <c r="AE125" s="55">
        <f t="shared" si="23"/>
        <v>1</v>
      </c>
      <c r="AG125" s="24"/>
    </row>
    <row r="126" spans="1:33" s="250" customFormat="1" ht="18.75" thickBot="1">
      <c r="A126" s="260" t="s">
        <v>154</v>
      </c>
      <c r="B126" s="255">
        <v>38308</v>
      </c>
      <c r="C126" s="250">
        <v>1</v>
      </c>
      <c r="D126" s="250" t="s">
        <v>155</v>
      </c>
      <c r="E126" s="250">
        <v>28</v>
      </c>
      <c r="F126" s="250">
        <v>24</v>
      </c>
      <c r="G126" s="55">
        <f t="shared" si="19"/>
        <v>0.8571428571428571</v>
      </c>
      <c r="H126" s="251"/>
      <c r="I126" s="252"/>
      <c r="J126" s="262"/>
      <c r="K126" s="261"/>
      <c r="L126" s="251"/>
      <c r="M126" s="252"/>
      <c r="O126" s="252"/>
      <c r="P126" s="250">
        <v>4</v>
      </c>
      <c r="Q126" s="55">
        <f t="shared" si="20"/>
        <v>0.14285714285714285</v>
      </c>
      <c r="V126" s="250">
        <v>21</v>
      </c>
      <c r="W126" s="55">
        <f t="shared" si="21"/>
        <v>0.75</v>
      </c>
      <c r="X126" s="265" t="s">
        <v>156</v>
      </c>
      <c r="Y126" s="55">
        <f t="shared" si="22"/>
        <v>0.25</v>
      </c>
      <c r="Z126" s="266"/>
      <c r="AA126" s="266"/>
      <c r="AB126" s="266"/>
      <c r="AC126" s="266"/>
      <c r="AD126" s="250">
        <v>9</v>
      </c>
      <c r="AE126" s="252">
        <f t="shared" si="23"/>
        <v>0.32142857142857145</v>
      </c>
      <c r="AF126" s="250">
        <v>19</v>
      </c>
      <c r="AG126" s="55">
        <f>+AF126/E126</f>
        <v>0.6785714285714286</v>
      </c>
    </row>
    <row r="127" spans="1:33" s="59" customFormat="1" ht="18.75" thickBot="1">
      <c r="A127" s="131" t="s">
        <v>49</v>
      </c>
      <c r="B127" s="61">
        <v>5</v>
      </c>
      <c r="C127" s="60">
        <f>SUM(C122:C126)</f>
        <v>4.5</v>
      </c>
      <c r="D127" s="132"/>
      <c r="E127" s="61">
        <f>SUM(E122:E126)</f>
        <v>83</v>
      </c>
      <c r="F127" s="61">
        <f>SUM(F122:F126)</f>
        <v>43</v>
      </c>
      <c r="G127" s="63">
        <f t="shared" si="19"/>
        <v>0.5180722891566265</v>
      </c>
      <c r="H127" s="61">
        <f>SUM(H122:H126)</f>
        <v>3</v>
      </c>
      <c r="I127" s="63">
        <f>+H127/E127</f>
        <v>0.03614457831325301</v>
      </c>
      <c r="J127" s="61">
        <f>SUM(J122:J126)</f>
        <v>0</v>
      </c>
      <c r="K127" s="63">
        <f>+J127/E127</f>
        <v>0</v>
      </c>
      <c r="L127" s="61">
        <f>SUM(L122:L126)</f>
        <v>0</v>
      </c>
      <c r="M127" s="64">
        <f>+L127/E127</f>
        <v>0</v>
      </c>
      <c r="N127" s="60">
        <f>SUM(N122:N126)</f>
        <v>19</v>
      </c>
      <c r="O127" s="64">
        <f>+N127/E127</f>
        <v>0.2289156626506024</v>
      </c>
      <c r="P127" s="61">
        <f>SUM(P122:P126)</f>
        <v>18</v>
      </c>
      <c r="Q127" s="64">
        <f t="shared" si="20"/>
        <v>0.21686746987951808</v>
      </c>
      <c r="R127" s="133"/>
      <c r="S127" s="133"/>
      <c r="T127" s="133"/>
      <c r="U127" s="133"/>
      <c r="V127" s="61">
        <f>SUM(V122:V126)</f>
        <v>51</v>
      </c>
      <c r="W127" s="64">
        <f t="shared" si="21"/>
        <v>0.6144578313253012</v>
      </c>
      <c r="X127" s="61">
        <f>SUM(X122:X126)</f>
        <v>15</v>
      </c>
      <c r="Y127" s="63">
        <f t="shared" si="22"/>
        <v>0.18072289156626506</v>
      </c>
      <c r="AD127" s="60">
        <f>SUM(AD122:AD126)</f>
        <v>62</v>
      </c>
      <c r="AE127" s="64">
        <f t="shared" si="23"/>
        <v>0.7469879518072289</v>
      </c>
      <c r="AF127" s="60">
        <f>SUM(AF122:AF126)</f>
        <v>21</v>
      </c>
      <c r="AG127" s="64">
        <f>+AF127/E127</f>
        <v>0.25301204819277107</v>
      </c>
    </row>
    <row r="128" spans="1:33" s="19" customFormat="1" ht="27.75" customHeight="1">
      <c r="A128" s="362" t="s">
        <v>18</v>
      </c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</row>
    <row r="129" spans="1:33" s="4" customFormat="1" ht="18">
      <c r="A129" s="335" t="s">
        <v>15</v>
      </c>
      <c r="B129" s="335"/>
      <c r="C129" s="335"/>
      <c r="D129" s="335"/>
      <c r="E129" s="335"/>
      <c r="F129" s="338" t="s">
        <v>1</v>
      </c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76"/>
      <c r="S129" s="76"/>
      <c r="T129" s="76"/>
      <c r="U129" s="76"/>
      <c r="V129" s="338" t="s">
        <v>2</v>
      </c>
      <c r="W129" s="347"/>
      <c r="X129" s="347"/>
      <c r="Y129" s="347"/>
      <c r="Z129" s="360" t="s">
        <v>33</v>
      </c>
      <c r="AA129" s="361"/>
      <c r="AB129" s="361"/>
      <c r="AC129" s="361"/>
      <c r="AD129" s="338" t="s">
        <v>33</v>
      </c>
      <c r="AE129" s="338"/>
      <c r="AF129" s="338"/>
      <c r="AG129" s="338"/>
    </row>
    <row r="130" spans="1:33" s="4" customFormat="1" ht="18">
      <c r="A130" s="51"/>
      <c r="B130" s="50" t="s">
        <v>14</v>
      </c>
      <c r="C130" s="50" t="s">
        <v>60</v>
      </c>
      <c r="D130" s="50" t="s">
        <v>42</v>
      </c>
      <c r="E130" s="108" t="s">
        <v>25</v>
      </c>
      <c r="F130" s="316" t="s">
        <v>5</v>
      </c>
      <c r="G130" s="316"/>
      <c r="H130" s="358" t="s">
        <v>6</v>
      </c>
      <c r="I130" s="358"/>
      <c r="J130" s="335" t="s">
        <v>11</v>
      </c>
      <c r="K130" s="335"/>
      <c r="L130" s="338" t="s">
        <v>13</v>
      </c>
      <c r="M130" s="338"/>
      <c r="N130" s="338" t="s">
        <v>12</v>
      </c>
      <c r="O130" s="338"/>
      <c r="P130" s="338" t="s">
        <v>7</v>
      </c>
      <c r="Q130" s="338"/>
      <c r="R130" s="50"/>
      <c r="S130" s="50"/>
      <c r="T130" s="50"/>
      <c r="U130" s="50"/>
      <c r="V130" s="338" t="s">
        <v>8</v>
      </c>
      <c r="W130" s="338"/>
      <c r="X130" s="345" t="s">
        <v>9</v>
      </c>
      <c r="Y130" s="316"/>
      <c r="Z130" s="360" t="s">
        <v>31</v>
      </c>
      <c r="AA130" s="360"/>
      <c r="AB130" s="360" t="s">
        <v>32</v>
      </c>
      <c r="AC130" s="361"/>
      <c r="AD130" s="51" t="s">
        <v>32</v>
      </c>
      <c r="AE130" s="78"/>
      <c r="AF130" s="51" t="s">
        <v>48</v>
      </c>
      <c r="AG130" s="78"/>
    </row>
    <row r="131" spans="1:33" s="4" customFormat="1" ht="18">
      <c r="A131" s="4" t="s">
        <v>38</v>
      </c>
      <c r="B131" s="29" t="s">
        <v>113</v>
      </c>
      <c r="C131" s="42">
        <v>2</v>
      </c>
      <c r="D131" s="42" t="s">
        <v>43</v>
      </c>
      <c r="E131" s="134">
        <f>SUM(P131+N131+L131+J131+H131+F131)</f>
        <v>23</v>
      </c>
      <c r="F131" s="134">
        <v>13</v>
      </c>
      <c r="G131" s="22">
        <f>+F131/E131</f>
        <v>0.5652173913043478</v>
      </c>
      <c r="H131" s="134">
        <v>3</v>
      </c>
      <c r="I131" s="22">
        <f>+H131/E131</f>
        <v>0.13043478260869565</v>
      </c>
      <c r="J131" s="134"/>
      <c r="K131" s="22"/>
      <c r="L131" s="134">
        <v>1</v>
      </c>
      <c r="M131" s="22">
        <f>+L131/E131</f>
        <v>0.043478260869565216</v>
      </c>
      <c r="N131" s="134">
        <v>6</v>
      </c>
      <c r="O131" s="22">
        <f>+N131/E131</f>
        <v>0.2608695652173913</v>
      </c>
      <c r="P131" s="134"/>
      <c r="Q131" s="22">
        <f>+P131/E131</f>
        <v>0</v>
      </c>
      <c r="R131" s="25"/>
      <c r="S131" s="25"/>
      <c r="T131" s="25"/>
      <c r="U131" s="25"/>
      <c r="V131" s="134">
        <v>13</v>
      </c>
      <c r="W131" s="22">
        <f>+V131/E131</f>
        <v>0.5652173913043478</v>
      </c>
      <c r="X131" s="134">
        <v>10</v>
      </c>
      <c r="Y131" s="22">
        <f>+X131/E131</f>
        <v>0.43478260869565216</v>
      </c>
      <c r="Z131" s="135"/>
      <c r="AA131" s="136"/>
      <c r="AB131" s="135"/>
      <c r="AC131" s="136"/>
      <c r="AD131" s="20">
        <v>19</v>
      </c>
      <c r="AE131" s="22">
        <f>+AD131/E131</f>
        <v>0.8260869565217391</v>
      </c>
      <c r="AF131" s="20">
        <v>4</v>
      </c>
      <c r="AG131" s="22">
        <f>+AF131/E131</f>
        <v>0.17391304347826086</v>
      </c>
    </row>
    <row r="132" spans="1:33" s="4" customFormat="1" ht="18">
      <c r="A132" s="4" t="s">
        <v>102</v>
      </c>
      <c r="B132" s="29">
        <v>38155</v>
      </c>
      <c r="C132" s="42">
        <v>0.5</v>
      </c>
      <c r="D132" s="42" t="s">
        <v>43</v>
      </c>
      <c r="E132" s="134">
        <v>19</v>
      </c>
      <c r="F132" s="134"/>
      <c r="G132" s="22"/>
      <c r="H132" s="134"/>
      <c r="I132" s="22"/>
      <c r="J132" s="134"/>
      <c r="K132" s="22"/>
      <c r="L132" s="134"/>
      <c r="M132" s="22"/>
      <c r="N132" s="134">
        <v>18</v>
      </c>
      <c r="O132" s="22">
        <f>+N132/E132</f>
        <v>0.9473684210526315</v>
      </c>
      <c r="P132" s="134">
        <v>1</v>
      </c>
      <c r="Q132" s="22">
        <f>+P132/E132</f>
        <v>0.05263157894736842</v>
      </c>
      <c r="R132" s="25"/>
      <c r="S132" s="25"/>
      <c r="T132" s="25"/>
      <c r="U132" s="25"/>
      <c r="V132" s="134">
        <v>3</v>
      </c>
      <c r="W132" s="22">
        <f>+V132/E132</f>
        <v>0.15789473684210525</v>
      </c>
      <c r="X132" s="134">
        <v>16</v>
      </c>
      <c r="Y132" s="22">
        <f>+X132/E132</f>
        <v>0.8421052631578947</v>
      </c>
      <c r="Z132" s="135"/>
      <c r="AA132" s="136"/>
      <c r="AB132" s="135"/>
      <c r="AC132" s="136"/>
      <c r="AD132" s="20">
        <v>19</v>
      </c>
      <c r="AE132" s="22">
        <f>+AD132/E132</f>
        <v>1</v>
      </c>
      <c r="AF132" s="20"/>
      <c r="AG132" s="22"/>
    </row>
    <row r="133" spans="1:33" s="249" customFormat="1" ht="18.75" thickBot="1">
      <c r="A133" s="249" t="s">
        <v>124</v>
      </c>
      <c r="B133" s="255">
        <v>38232</v>
      </c>
      <c r="C133" s="256">
        <v>0.5</v>
      </c>
      <c r="D133" s="256" t="s">
        <v>87</v>
      </c>
      <c r="E133" s="257">
        <v>18</v>
      </c>
      <c r="F133" s="257">
        <v>3</v>
      </c>
      <c r="G133" s="22">
        <f>+F133/E133</f>
        <v>0.16666666666666666</v>
      </c>
      <c r="H133" s="257"/>
      <c r="I133" s="252"/>
      <c r="J133" s="257"/>
      <c r="K133" s="252"/>
      <c r="L133" s="257"/>
      <c r="M133" s="252"/>
      <c r="N133" s="257"/>
      <c r="O133" s="252"/>
      <c r="P133" s="257">
        <v>15</v>
      </c>
      <c r="Q133" s="22">
        <f>+P133/E133</f>
        <v>0.8333333333333334</v>
      </c>
      <c r="R133" s="254"/>
      <c r="S133" s="254"/>
      <c r="T133" s="254"/>
      <c r="U133" s="254"/>
      <c r="V133" s="257">
        <v>3</v>
      </c>
      <c r="W133" s="22">
        <f>+V133/E133</f>
        <v>0.16666666666666666</v>
      </c>
      <c r="X133" s="257">
        <v>15</v>
      </c>
      <c r="Y133" s="22">
        <f>+X133/E133</f>
        <v>0.8333333333333334</v>
      </c>
      <c r="Z133" s="258"/>
      <c r="AA133" s="259"/>
      <c r="AB133" s="258"/>
      <c r="AC133" s="259"/>
      <c r="AD133" s="250">
        <v>16</v>
      </c>
      <c r="AE133" s="22">
        <f>+AD133/E133</f>
        <v>0.8888888888888888</v>
      </c>
      <c r="AF133" s="250">
        <v>2</v>
      </c>
      <c r="AG133" s="22">
        <f>+AF133/E133</f>
        <v>0.1111111111111111</v>
      </c>
    </row>
    <row r="134" spans="1:33" s="137" customFormat="1" ht="18.75" thickBot="1">
      <c r="A134" s="59" t="s">
        <v>50</v>
      </c>
      <c r="B134" s="61">
        <v>3</v>
      </c>
      <c r="C134" s="60">
        <f>SUM(C131:C133)</f>
        <v>3</v>
      </c>
      <c r="E134" s="61">
        <f>SUM(E131:E133)</f>
        <v>60</v>
      </c>
      <c r="F134" s="61">
        <f>SUM(F131:F133)</f>
        <v>16</v>
      </c>
      <c r="G134" s="63">
        <f>+F134/E134</f>
        <v>0.26666666666666666</v>
      </c>
      <c r="H134" s="61">
        <f>SUM(H131:H133)</f>
        <v>3</v>
      </c>
      <c r="I134" s="63">
        <f>+H134/E134</f>
        <v>0.05</v>
      </c>
      <c r="J134" s="61">
        <f>SUM(J131:J133)</f>
        <v>0</v>
      </c>
      <c r="K134" s="63">
        <f>+J134/E134</f>
        <v>0</v>
      </c>
      <c r="L134" s="61">
        <f>SUM(L131:L133)</f>
        <v>1</v>
      </c>
      <c r="M134" s="64">
        <f>+L134/E134</f>
        <v>0.016666666666666666</v>
      </c>
      <c r="N134" s="61">
        <f>SUM(N131:N133)</f>
        <v>24</v>
      </c>
      <c r="O134" s="64">
        <f>+N134/E134</f>
        <v>0.4</v>
      </c>
      <c r="P134" s="61">
        <f>SUM(P131:P133)</f>
        <v>16</v>
      </c>
      <c r="Q134" s="64">
        <f>+P134/E134</f>
        <v>0.26666666666666666</v>
      </c>
      <c r="V134" s="61">
        <f>SUM(V131:V133)</f>
        <v>19</v>
      </c>
      <c r="W134" s="64">
        <f>+V134/E134</f>
        <v>0.31666666666666665</v>
      </c>
      <c r="X134" s="61">
        <f>SUM(X131:X133)</f>
        <v>41</v>
      </c>
      <c r="Y134" s="63">
        <f>+X134/E134</f>
        <v>0.6833333333333333</v>
      </c>
      <c r="AD134" s="60">
        <f>SUM(AD131:AD133)</f>
        <v>54</v>
      </c>
      <c r="AE134" s="64">
        <f>+AD134/E134</f>
        <v>0.9</v>
      </c>
      <c r="AF134" s="60">
        <f>SUM(AF131:AF133)</f>
        <v>6</v>
      </c>
      <c r="AG134" s="64">
        <f>+AF134/E134</f>
        <v>0.1</v>
      </c>
    </row>
    <row r="135" spans="5:33" s="138" customFormat="1" ht="18">
      <c r="E135" s="139"/>
      <c r="G135" s="140"/>
      <c r="H135" s="141"/>
      <c r="I135" s="140"/>
      <c r="J135" s="142"/>
      <c r="M135" s="143"/>
      <c r="O135" s="143"/>
      <c r="Q135" s="143"/>
      <c r="W135" s="144"/>
      <c r="Y135" s="145"/>
      <c r="AE135" s="144"/>
      <c r="AG135" s="144"/>
    </row>
    <row r="136" spans="1:16" ht="18">
      <c r="A136" s="268"/>
      <c r="B136" s="147"/>
      <c r="C136" s="147"/>
      <c r="D136" s="147"/>
      <c r="E136" s="147"/>
      <c r="F136" s="147"/>
      <c r="H136" s="147"/>
      <c r="J136" s="147"/>
      <c r="L136" s="147"/>
      <c r="N136" s="147"/>
      <c r="P136" s="147"/>
    </row>
    <row r="137" ht="18">
      <c r="A137" s="268"/>
    </row>
    <row r="138" ht="18">
      <c r="A138" s="269"/>
    </row>
    <row r="139" ht="18">
      <c r="A139" s="269"/>
    </row>
    <row r="140" ht="18">
      <c r="A140" s="269"/>
    </row>
    <row r="141" ht="18">
      <c r="A141" s="269"/>
    </row>
  </sheetData>
  <mergeCells count="76">
    <mergeCell ref="J121:K121"/>
    <mergeCell ref="AD129:AG129"/>
    <mergeCell ref="AD120:AG120"/>
    <mergeCell ref="A119:AG119"/>
    <mergeCell ref="A120:E120"/>
    <mergeCell ref="A129:E129"/>
    <mergeCell ref="F129:Q129"/>
    <mergeCell ref="V129:Y129"/>
    <mergeCell ref="AB121:AC121"/>
    <mergeCell ref="F121:G121"/>
    <mergeCell ref="H121:I121"/>
    <mergeCell ref="Z120:AC120"/>
    <mergeCell ref="F130:G130"/>
    <mergeCell ref="Z130:AA130"/>
    <mergeCell ref="AB130:AC130"/>
    <mergeCell ref="Z121:AA121"/>
    <mergeCell ref="Z129:AC129"/>
    <mergeCell ref="A128:AG128"/>
    <mergeCell ref="H130:I130"/>
    <mergeCell ref="N130:O130"/>
    <mergeCell ref="P130:Q130"/>
    <mergeCell ref="V101:W101"/>
    <mergeCell ref="Z100:AC100"/>
    <mergeCell ref="Z101:AA101"/>
    <mergeCell ref="AB101:AC101"/>
    <mergeCell ref="V130:W130"/>
    <mergeCell ref="R101:S101"/>
    <mergeCell ref="T101:U101"/>
    <mergeCell ref="F101:G101"/>
    <mergeCell ref="H101:I101"/>
    <mergeCell ref="J101:K101"/>
    <mergeCell ref="L101:M101"/>
    <mergeCell ref="F3:G3"/>
    <mergeCell ref="H3:I3"/>
    <mergeCell ref="J3:K3"/>
    <mergeCell ref="L3:M3"/>
    <mergeCell ref="J130:K130"/>
    <mergeCell ref="X130:Y130"/>
    <mergeCell ref="V4:W4"/>
    <mergeCell ref="X4:Y4"/>
    <mergeCell ref="X121:Y121"/>
    <mergeCell ref="V121:W121"/>
    <mergeCell ref="P121:Q121"/>
    <mergeCell ref="P101:Q101"/>
    <mergeCell ref="L130:M130"/>
    <mergeCell ref="N101:O101"/>
    <mergeCell ref="A100:E100"/>
    <mergeCell ref="F4:G4"/>
    <mergeCell ref="H4:I4"/>
    <mergeCell ref="P4:Q4"/>
    <mergeCell ref="A99:AG99"/>
    <mergeCell ref="R100:U100"/>
    <mergeCell ref="V100:Y100"/>
    <mergeCell ref="A57:AG58"/>
    <mergeCell ref="AD100:AG100"/>
    <mergeCell ref="F100:Q100"/>
    <mergeCell ref="A1:AG1"/>
    <mergeCell ref="Z3:AA3"/>
    <mergeCell ref="AB3:AC3"/>
    <mergeCell ref="Z2:AC2"/>
    <mergeCell ref="N3:O3"/>
    <mergeCell ref="P3:Q3"/>
    <mergeCell ref="X3:Y3"/>
    <mergeCell ref="A2:E2"/>
    <mergeCell ref="F2:Q2"/>
    <mergeCell ref="V2:Y2"/>
    <mergeCell ref="T3:U3"/>
    <mergeCell ref="N121:O121"/>
    <mergeCell ref="L121:M121"/>
    <mergeCell ref="AD2:AG2"/>
    <mergeCell ref="R3:S3"/>
    <mergeCell ref="R2:U2"/>
    <mergeCell ref="V3:W3"/>
    <mergeCell ref="X101:Y101"/>
    <mergeCell ref="F120:Q120"/>
    <mergeCell ref="V120:Y120"/>
  </mergeCells>
  <printOptions horizontalCentered="1"/>
  <pageMargins left="0.2" right="0.19" top="0.984251968503937" bottom="0.6299212598425197" header="0.53" footer="0.1968503937007874"/>
  <pageSetup fitToHeight="0" horizontalDpi="600" verticalDpi="600" orientation="landscape" paperSize="9" scale="40" r:id="rId1"/>
  <headerFooter alignWithMargins="0">
    <oddHeader>&amp;L&amp;"Arial,Bold"&amp;20 2004 Mar-2005 Feb Education Activity Stats&amp;C&amp;"Arial,Bold"&amp;16 &amp;RPage &amp;P</oddHeader>
    <oddFooter>&amp;R&amp;P</oddFooter>
  </headerFooter>
  <rowBreaks count="5" manualBreakCount="5">
    <brk id="56" max="32" man="1"/>
    <brk id="98" max="32" man="1"/>
    <brk id="134" max="32" man="1"/>
    <brk id="135" max="32" man="1"/>
    <brk id="13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="50" zoomScaleNormal="50" zoomScaleSheetLayoutView="50" workbookViewId="0" topLeftCell="A1">
      <selection activeCell="A1" sqref="A1:T1"/>
    </sheetView>
  </sheetViews>
  <sheetFormatPr defaultColWidth="9.140625" defaultRowHeight="12.75"/>
  <cols>
    <col min="1" max="1" width="70.57421875" style="218" customWidth="1"/>
    <col min="2" max="2" width="21.421875" style="218" bestFit="1" customWidth="1"/>
    <col min="3" max="3" width="13.00390625" style="218" customWidth="1"/>
    <col min="4" max="4" width="15.140625" style="218" bestFit="1" customWidth="1"/>
    <col min="5" max="5" width="15.7109375" style="218" customWidth="1"/>
    <col min="6" max="6" width="11.57421875" style="218" bestFit="1" customWidth="1"/>
    <col min="7" max="7" width="12.28125" style="218" customWidth="1"/>
    <col min="8" max="8" width="6.00390625" style="218" customWidth="1"/>
    <col min="9" max="9" width="14.57421875" style="218" customWidth="1"/>
    <col min="10" max="10" width="5.8515625" style="218" customWidth="1"/>
    <col min="11" max="11" width="12.28125" style="218" customWidth="1"/>
    <col min="12" max="12" width="5.140625" style="218" customWidth="1"/>
    <col min="13" max="13" width="13.00390625" style="218" customWidth="1"/>
    <col min="14" max="14" width="4.140625" style="218" customWidth="1"/>
    <col min="15" max="15" width="14.421875" style="218" bestFit="1" customWidth="1"/>
    <col min="16" max="16" width="5.140625" style="218" customWidth="1"/>
    <col min="17" max="17" width="14.421875" style="218" bestFit="1" customWidth="1"/>
    <col min="18" max="18" width="4.421875" style="218" customWidth="1"/>
    <col min="19" max="19" width="14.140625" style="218" customWidth="1"/>
    <col min="20" max="20" width="3.7109375" style="218" customWidth="1"/>
    <col min="21" max="21" width="14.7109375" style="218" customWidth="1"/>
    <col min="22" max="22" width="9.421875" style="218" customWidth="1"/>
    <col min="23" max="23" width="14.57421875" style="218" customWidth="1"/>
    <col min="24" max="24" width="9.140625" style="218" hidden="1" customWidth="1"/>
    <col min="25" max="16384" width="9.140625" style="218" customWidth="1"/>
  </cols>
  <sheetData>
    <row r="1" spans="1:20" s="212" customFormat="1" ht="33.75" thickBot="1">
      <c r="A1" s="369" t="s">
        <v>195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0" s="214" customFormat="1" ht="33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s="214" customFormat="1" ht="33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s="214" customFormat="1" ht="33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</row>
    <row r="5" spans="1:20" s="214" customFormat="1" ht="33.75">
      <c r="A5" s="213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s="214" customFormat="1" ht="33.75">
      <c r="A6" s="21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4" ht="33">
      <c r="A7" s="365"/>
      <c r="B7" s="365"/>
      <c r="C7" s="370"/>
      <c r="D7" s="370"/>
      <c r="E7" s="371" t="s">
        <v>29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3" t="s">
        <v>2</v>
      </c>
      <c r="R7" s="374"/>
      <c r="S7" s="374"/>
      <c r="T7" s="374"/>
      <c r="U7" s="363" t="s">
        <v>33</v>
      </c>
      <c r="V7" s="364"/>
      <c r="W7" s="364"/>
      <c r="X7" s="364"/>
    </row>
    <row r="8" spans="1:24" ht="33">
      <c r="A8" s="219"/>
      <c r="B8" s="216" t="s">
        <v>17</v>
      </c>
      <c r="C8" s="216" t="s">
        <v>26</v>
      </c>
      <c r="D8" s="216" t="s">
        <v>25</v>
      </c>
      <c r="E8" s="365" t="s">
        <v>5</v>
      </c>
      <c r="F8" s="365"/>
      <c r="G8" s="365" t="s">
        <v>6</v>
      </c>
      <c r="H8" s="365"/>
      <c r="I8" s="367" t="s">
        <v>11</v>
      </c>
      <c r="J8" s="367"/>
      <c r="K8" s="368" t="s">
        <v>13</v>
      </c>
      <c r="L8" s="368"/>
      <c r="M8" s="365" t="s">
        <v>12</v>
      </c>
      <c r="N8" s="365"/>
      <c r="O8" s="365" t="s">
        <v>7</v>
      </c>
      <c r="P8" s="365"/>
      <c r="Q8" s="365" t="s">
        <v>8</v>
      </c>
      <c r="R8" s="365"/>
      <c r="S8" s="366" t="s">
        <v>9</v>
      </c>
      <c r="T8" s="365"/>
      <c r="U8" s="217" t="s">
        <v>32</v>
      </c>
      <c r="V8" s="217"/>
      <c r="W8" s="217" t="s">
        <v>31</v>
      </c>
      <c r="X8" s="220"/>
    </row>
    <row r="9" spans="1:24" ht="33">
      <c r="A9" s="219" t="s">
        <v>19</v>
      </c>
      <c r="B9" s="216">
        <f>'Mar2004-Feb2005'!B56</f>
        <v>44</v>
      </c>
      <c r="C9" s="221">
        <f>'Mar2004-Feb2005'!C56</f>
        <v>146</v>
      </c>
      <c r="D9" s="221">
        <f>'Mar2004-Feb2005'!E56</f>
        <v>1061</v>
      </c>
      <c r="E9" s="221">
        <f>'Mar2004-Feb2005'!F56</f>
        <v>734</v>
      </c>
      <c r="F9" s="221"/>
      <c r="G9" s="221">
        <f>'Mar2004-Feb2005'!H56</f>
        <v>76</v>
      </c>
      <c r="H9" s="221"/>
      <c r="I9" s="221">
        <f>'Mar2004-Feb2005'!J56</f>
        <v>15</v>
      </c>
      <c r="J9" s="221"/>
      <c r="K9" s="221">
        <f>'Mar2004-Feb2005'!L56</f>
        <v>49</v>
      </c>
      <c r="L9" s="221"/>
      <c r="M9" s="221">
        <f>'Mar2004-Feb2005'!N56</f>
        <v>1</v>
      </c>
      <c r="N9" s="221"/>
      <c r="O9" s="221">
        <f>'Mar2004-Feb2005'!P56</f>
        <v>186</v>
      </c>
      <c r="P9" s="221"/>
      <c r="Q9" s="221">
        <f>'Mar2004-Feb2005'!V56</f>
        <v>640</v>
      </c>
      <c r="R9" s="222"/>
      <c r="S9" s="221">
        <f>'Mar2004-Feb2005'!X56</f>
        <v>347</v>
      </c>
      <c r="T9" s="222"/>
      <c r="U9" s="223">
        <f>'Mar2004-Feb2005'!AD56</f>
        <v>183</v>
      </c>
      <c r="V9" s="224"/>
      <c r="W9" s="223">
        <f>'Mar2004-Feb2005'!AF56</f>
        <v>466</v>
      </c>
      <c r="X9" s="225"/>
    </row>
    <row r="10" spans="1:24" ht="33">
      <c r="A10" s="219" t="s">
        <v>20</v>
      </c>
      <c r="B10" s="216">
        <f>'Mar2004-Feb2005'!B96</f>
        <v>21</v>
      </c>
      <c r="C10" s="216">
        <f>'Mar2004-Feb2005'!C96</f>
        <v>101</v>
      </c>
      <c r="D10" s="216">
        <f>'Mar2004-Feb2005'!E96</f>
        <v>373</v>
      </c>
      <c r="E10" s="221">
        <f>'Mar2004-Feb2005'!F96</f>
        <v>316</v>
      </c>
      <c r="F10" s="221"/>
      <c r="G10" s="221">
        <f>'Mar2004-Feb2005'!H96</f>
        <v>46</v>
      </c>
      <c r="H10" s="221"/>
      <c r="I10" s="221">
        <f>'Mar2004-Feb2005'!J96</f>
        <v>0</v>
      </c>
      <c r="J10" s="221"/>
      <c r="K10" s="221">
        <f>'Mar2004-Feb2005'!L96</f>
        <v>10</v>
      </c>
      <c r="L10" s="221"/>
      <c r="M10" s="221">
        <f>'Mar2004-Feb2005'!N96</f>
        <v>1</v>
      </c>
      <c r="N10" s="221"/>
      <c r="O10" s="221">
        <f>'Mar2004-Feb2005'!P96</f>
        <v>0</v>
      </c>
      <c r="P10" s="222"/>
      <c r="Q10" s="221">
        <f>'Mar2004-Feb2005'!V96</f>
        <v>259</v>
      </c>
      <c r="R10" s="222"/>
      <c r="S10" s="221">
        <f>'Mar2004-Feb2005'!X96</f>
        <v>114</v>
      </c>
      <c r="T10" s="222"/>
      <c r="U10" s="223">
        <f>'Mar2004-Feb2005'!AD96</f>
        <v>172</v>
      </c>
      <c r="V10" s="224"/>
      <c r="W10" s="223">
        <f>'Mar2004-Feb2005'!AF96</f>
        <v>200</v>
      </c>
      <c r="X10" s="225"/>
    </row>
    <row r="11" spans="1:24" ht="33">
      <c r="A11" s="219" t="s">
        <v>21</v>
      </c>
      <c r="B11" s="221">
        <f>'Mar2004-Feb2005'!B118</f>
        <v>12</v>
      </c>
      <c r="C11" s="221">
        <f>'Mar2004-Feb2005'!C118</f>
        <v>24</v>
      </c>
      <c r="D11" s="221">
        <f>'Mar2004-Feb2005'!E118</f>
        <v>347</v>
      </c>
      <c r="E11" s="221">
        <f>'Mar2004-Feb2005'!F118</f>
        <v>306</v>
      </c>
      <c r="F11" s="221"/>
      <c r="G11" s="221">
        <f>'Mar2004-Feb2005'!H118</f>
        <v>4</v>
      </c>
      <c r="H11" s="221"/>
      <c r="I11" s="221">
        <f>'Mar2004-Feb2005'!J118</f>
        <v>0</v>
      </c>
      <c r="J11" s="221"/>
      <c r="K11" s="221">
        <f>'Mar2004-Feb2005'!L118</f>
        <v>0</v>
      </c>
      <c r="L11" s="221"/>
      <c r="M11" s="221">
        <f>'Mar2004-Feb2005'!N118</f>
        <v>14</v>
      </c>
      <c r="N11" s="221"/>
      <c r="O11" s="221">
        <f>'Mar2004-Feb2005'!P118</f>
        <v>23</v>
      </c>
      <c r="P11" s="222"/>
      <c r="Q11" s="221">
        <f>'Mar2004-Feb2005'!V118</f>
        <v>234</v>
      </c>
      <c r="R11" s="222"/>
      <c r="S11" s="221">
        <f>'Mar2004-Feb2005'!X118</f>
        <v>0</v>
      </c>
      <c r="T11" s="222"/>
      <c r="U11" s="223">
        <f>'Mar2004-Feb2005'!AD118</f>
        <v>28</v>
      </c>
      <c r="V11" s="217"/>
      <c r="W11" s="223">
        <f>'Mar2004-Feb2005'!AF118</f>
        <v>54</v>
      </c>
      <c r="X11" s="220"/>
    </row>
    <row r="12" spans="1:24" ht="33">
      <c r="A12" s="219" t="s">
        <v>28</v>
      </c>
      <c r="B12" s="221">
        <f>'Mar2004-Feb2005'!B127</f>
        <v>5</v>
      </c>
      <c r="C12" s="226">
        <f>'Mar2004-Feb2005'!C127</f>
        <v>4.5</v>
      </c>
      <c r="D12" s="221">
        <f>'Mar2004-Feb2005'!E127</f>
        <v>83</v>
      </c>
      <c r="E12" s="221">
        <f>'Mar2004-Feb2005'!F127</f>
        <v>43</v>
      </c>
      <c r="F12" s="221"/>
      <c r="G12" s="221">
        <f>'Mar2004-Feb2005'!H127</f>
        <v>3</v>
      </c>
      <c r="H12" s="221"/>
      <c r="I12" s="221">
        <f>'Mar2004-Feb2005'!J127</f>
        <v>0</v>
      </c>
      <c r="J12" s="221"/>
      <c r="K12" s="221">
        <f>'Mar2004-Feb2005'!L127</f>
        <v>0</v>
      </c>
      <c r="L12" s="221"/>
      <c r="M12" s="221">
        <f>'Mar2004-Feb2005'!N127</f>
        <v>19</v>
      </c>
      <c r="N12" s="221"/>
      <c r="O12" s="221">
        <f>'Mar2004-Feb2005'!P127</f>
        <v>18</v>
      </c>
      <c r="P12" s="222"/>
      <c r="Q12" s="221">
        <f>'Mar2004-Feb2005'!V127</f>
        <v>51</v>
      </c>
      <c r="R12" s="222"/>
      <c r="S12" s="221">
        <f>'Mar2004-Feb2005'!X127</f>
        <v>15</v>
      </c>
      <c r="T12" s="222"/>
      <c r="U12" s="223">
        <f>'Mar2004-Feb2005'!AD127</f>
        <v>62</v>
      </c>
      <c r="V12" s="217"/>
      <c r="W12" s="223">
        <f>'Mar2004-Feb2005'!AF127</f>
        <v>21</v>
      </c>
      <c r="X12" s="220"/>
    </row>
    <row r="13" spans="1:24" s="231" customFormat="1" ht="33.75" thickBot="1">
      <c r="A13" s="227" t="s">
        <v>27</v>
      </c>
      <c r="B13" s="228">
        <f>'Mar2004-Feb2005'!B134</f>
        <v>3</v>
      </c>
      <c r="C13" s="229">
        <f>'Mar2004-Feb2005'!C134</f>
        <v>3</v>
      </c>
      <c r="D13" s="228">
        <f>'Mar2004-Feb2005'!E134</f>
        <v>60</v>
      </c>
      <c r="E13" s="228">
        <f>'Mar2004-Feb2005'!F134</f>
        <v>16</v>
      </c>
      <c r="F13" s="228"/>
      <c r="G13" s="228">
        <f>'Mar2004-Feb2005'!H134</f>
        <v>3</v>
      </c>
      <c r="H13" s="228"/>
      <c r="I13" s="228">
        <f>'Mar2004-Feb2005'!J134</f>
        <v>0</v>
      </c>
      <c r="J13" s="228"/>
      <c r="K13" s="228">
        <f>'Mar2004-Feb2005'!L134</f>
        <v>1</v>
      </c>
      <c r="L13" s="228"/>
      <c r="M13" s="228">
        <f>'Mar2004-Feb2005'!N134</f>
        <v>24</v>
      </c>
      <c r="N13" s="228"/>
      <c r="O13" s="228">
        <f>'Mar2004-Feb2005'!P134</f>
        <v>16</v>
      </c>
      <c r="P13" s="230"/>
      <c r="Q13" s="228">
        <f>'Mar2004-Feb2005'!V134</f>
        <v>19</v>
      </c>
      <c r="R13" s="230"/>
      <c r="S13" s="228">
        <f>'Mar2004-Feb2005'!X134</f>
        <v>41</v>
      </c>
      <c r="T13" s="230"/>
      <c r="U13" s="223">
        <f>'Mar2004-Feb2005'!AD134</f>
        <v>54</v>
      </c>
      <c r="V13" s="217"/>
      <c r="W13" s="223">
        <f>'Mar2004-Feb2005'!AF134</f>
        <v>6</v>
      </c>
      <c r="X13" s="220"/>
    </row>
    <row r="14" spans="1:24" s="239" customFormat="1" ht="33.75" thickBot="1">
      <c r="A14" s="232" t="s">
        <v>22</v>
      </c>
      <c r="B14" s="232">
        <f>SUM(B9:B13)</f>
        <v>85</v>
      </c>
      <c r="C14" s="232">
        <f>SUM(C9:C13)</f>
        <v>278.5</v>
      </c>
      <c r="D14" s="232">
        <f>SUM(D9:D13)</f>
        <v>1924</v>
      </c>
      <c r="E14" s="232">
        <f>SUM(E9:E13)</f>
        <v>1415</v>
      </c>
      <c r="F14" s="233"/>
      <c r="G14" s="232">
        <f aca="true" t="shared" si="0" ref="G14:O14">SUM(G9:G13)</f>
        <v>132</v>
      </c>
      <c r="H14" s="232"/>
      <c r="I14" s="232">
        <f t="shared" si="0"/>
        <v>15</v>
      </c>
      <c r="J14" s="232"/>
      <c r="K14" s="232">
        <f t="shared" si="0"/>
        <v>60</v>
      </c>
      <c r="L14" s="232"/>
      <c r="M14" s="232">
        <f t="shared" si="0"/>
        <v>59</v>
      </c>
      <c r="N14" s="232"/>
      <c r="O14" s="232">
        <f t="shared" si="0"/>
        <v>243</v>
      </c>
      <c r="P14" s="234"/>
      <c r="Q14" s="232">
        <f>SUM(Q9:Q13)</f>
        <v>1203</v>
      </c>
      <c r="R14" s="234"/>
      <c r="S14" s="235">
        <f>SUM(S9:S13)</f>
        <v>517</v>
      </c>
      <c r="T14" s="234"/>
      <c r="U14" s="236">
        <f>SUM(U9:U13)</f>
        <v>499</v>
      </c>
      <c r="V14" s="237"/>
      <c r="W14" s="236">
        <f>SUM(W9:W13)</f>
        <v>747</v>
      </c>
      <c r="X14" s="238"/>
    </row>
    <row r="15" spans="1:23" s="246" customFormat="1" ht="33.75" thickBot="1">
      <c r="A15" s="240" t="s">
        <v>24</v>
      </c>
      <c r="B15" s="241"/>
      <c r="C15" s="241"/>
      <c r="D15" s="242"/>
      <c r="E15" s="243">
        <f>SUM(E14/D14)</f>
        <v>0.7354469854469855</v>
      </c>
      <c r="F15" s="244"/>
      <c r="G15" s="243">
        <f>SUM(G14/D14)</f>
        <v>0.06860706860706861</v>
      </c>
      <c r="H15" s="244"/>
      <c r="I15" s="245">
        <f>SUM(I14/D14)</f>
        <v>0.007796257796257797</v>
      </c>
      <c r="J15" s="244"/>
      <c r="K15" s="243">
        <f>SUM(K14/D14)</f>
        <v>0.031185031185031187</v>
      </c>
      <c r="L15" s="244"/>
      <c r="M15" s="245">
        <f>SUM(M14/D14)</f>
        <v>0.030665280665280667</v>
      </c>
      <c r="N15" s="244"/>
      <c r="O15" s="245">
        <f>SUM(O14/D14)</f>
        <v>0.1262993762993763</v>
      </c>
      <c r="P15" s="244"/>
      <c r="Q15" s="243">
        <f>SUM(Q14/D14)</f>
        <v>0.6252598752598753</v>
      </c>
      <c r="R15" s="244"/>
      <c r="S15" s="243">
        <f>SUM(S14/D14)</f>
        <v>0.2687110187110187</v>
      </c>
      <c r="T15" s="244"/>
      <c r="U15" s="243">
        <f>SUM(U14/D14)</f>
        <v>0.25935550935550933</v>
      </c>
      <c r="V15" s="243"/>
      <c r="W15" s="243">
        <f>SUM(W14/D14)</f>
        <v>0.38825363825363823</v>
      </c>
    </row>
    <row r="16" s="247" customFormat="1" ht="33">
      <c r="U16" s="247" t="s">
        <v>35</v>
      </c>
    </row>
    <row r="17" ht="33">
      <c r="A17" s="248"/>
    </row>
  </sheetData>
  <mergeCells count="13">
    <mergeCell ref="A1:T1"/>
    <mergeCell ref="A7:D7"/>
    <mergeCell ref="E7:P7"/>
    <mergeCell ref="Q7:T7"/>
    <mergeCell ref="E8:F8"/>
    <mergeCell ref="G8:H8"/>
    <mergeCell ref="I8:J8"/>
    <mergeCell ref="K8:L8"/>
    <mergeCell ref="U7:X7"/>
    <mergeCell ref="M8:N8"/>
    <mergeCell ref="O8:P8"/>
    <mergeCell ref="Q8:R8"/>
    <mergeCell ref="S8:T8"/>
  </mergeCells>
  <printOptions horizontalCentered="1" verticalCentered="1"/>
  <pageMargins left="0.2" right="0.21" top="0.39" bottom="0.984251968503937" header="0.87" footer="0.5118110236220472"/>
  <pageSetup horizontalDpi="600" verticalDpi="600" orientation="landscape" paperSize="9" scale="44" r:id="rId1"/>
  <headerFooter alignWithMargins="0">
    <oddHeader>&amp;L&amp;"Arial,Bold"&amp;26Summary of Ditsela  Education Activities 
March - Ferbruary 2005&amp;R&amp;P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Ditsela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PMG</cp:lastModifiedBy>
  <cp:lastPrinted>2005-05-09T07:51:01Z</cp:lastPrinted>
  <dcterms:created xsi:type="dcterms:W3CDTF">2001-05-10T07:36:55Z</dcterms:created>
  <dcterms:modified xsi:type="dcterms:W3CDTF">2005-06-15T10:59:35Z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